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589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<sst xmlns="http://schemas.openxmlformats.org/spreadsheetml/2006/main" count="63" uniqueCount="50">
  <si>
    <r>
      <t>I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</si>
  <si>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mm</t>
    </r>
    <r>
      <rPr>
        <vertAlign val="superscript"/>
        <sz val="10"/>
        <rFont val="Arial"/>
        <family val="2"/>
      </rPr>
      <t>4</t>
    </r>
  </si>
  <si>
    <r>
      <t>I</t>
    </r>
    <r>
      <rPr>
        <vertAlign val="subscript"/>
        <sz val="10"/>
        <rFont val="Symbol"/>
        <family val="1"/>
      </rPr>
      <t>w</t>
    </r>
    <r>
      <rPr>
        <sz val="10"/>
        <rFont val="Arial"/>
        <family val="0"/>
      </rPr>
      <t>=</t>
    </r>
  </si>
  <si>
    <r>
      <t>J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>=</t>
    </r>
  </si>
  <si>
    <r>
      <t>mm</t>
    </r>
    <r>
      <rPr>
        <vertAlign val="super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</si>
  <si>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</si>
  <si>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>=</t>
    </r>
  </si>
  <si>
    <t>kNm</t>
  </si>
  <si>
    <r>
      <t>y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</si>
  <si>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=</t>
    </r>
  </si>
  <si>
    <t>mm</t>
  </si>
  <si>
    <t>E=</t>
  </si>
  <si>
    <t>MPa</t>
  </si>
  <si>
    <t>G=</t>
  </si>
  <si>
    <r>
      <t>M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</si>
  <si>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>pl,y</t>
    </r>
    <r>
      <rPr>
        <sz val="10"/>
        <rFont val="Arial"/>
        <family val="0"/>
      </rPr>
      <t>=</t>
    </r>
  </si>
  <si>
    <r>
      <t>W</t>
    </r>
    <r>
      <rPr>
        <vertAlign val="subscript"/>
        <sz val="10"/>
        <rFont val="Arial"/>
        <family val="2"/>
      </rPr>
      <t>el,y</t>
    </r>
    <r>
      <rPr>
        <sz val="10"/>
        <rFont val="Arial"/>
        <family val="0"/>
      </rPr>
      <t>=</t>
    </r>
  </si>
  <si>
    <r>
      <t>mm</t>
    </r>
    <r>
      <rPr>
        <vertAlign val="superscript"/>
        <sz val="10"/>
        <rFont val="Arial"/>
        <family val="2"/>
      </rPr>
      <t>3</t>
    </r>
  </si>
  <si>
    <r>
      <t>l</t>
    </r>
    <r>
      <rPr>
        <vertAlign val="subscript"/>
        <sz val="10"/>
        <rFont val="Arial"/>
        <family val="2"/>
      </rPr>
      <t>LT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</si>
  <si>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pl,Rk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</si>
  <si>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yk</t>
    </r>
    <r>
      <rPr>
        <sz val="10"/>
        <rFont val="Arial"/>
        <family val="0"/>
      </rPr>
      <t>=</t>
    </r>
  </si>
  <si>
    <r>
      <t>k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>=</t>
    </r>
  </si>
  <si>
    <t>f=</t>
  </si>
  <si>
    <r>
      <t>c</t>
    </r>
    <r>
      <rPr>
        <vertAlign val="subscript"/>
        <sz val="10"/>
        <rFont val="Arial"/>
        <family val="2"/>
      </rPr>
      <t>LT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</si>
  <si>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LT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</si>
  <si>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LT,0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</si>
  <si>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>LT</t>
    </r>
    <r>
      <rPr>
        <sz val="10"/>
        <rFont val="Arial"/>
        <family val="0"/>
      </rPr>
      <t>=</t>
    </r>
  </si>
  <si>
    <r>
      <t>b</t>
    </r>
    <r>
      <rPr>
        <sz val="10"/>
        <rFont val="Arial"/>
        <family val="0"/>
      </rPr>
      <t>=</t>
    </r>
  </si>
  <si>
    <r>
      <t>I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</si>
  <si>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t>A=</t>
  </si>
  <si>
    <r>
      <t>mm</t>
    </r>
    <r>
      <rPr>
        <vertAlign val="superscript"/>
        <sz val="10"/>
        <rFont val="Arial"/>
        <family val="2"/>
      </rPr>
      <t>2</t>
    </r>
  </si>
  <si>
    <r>
      <t>r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</si>
  <si>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r>
      <t>r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</si>
  <si>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</si>
  <si>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</si>
  <si>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</si>
  <si>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r>
      <t>a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</si>
  <si>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</si>
  <si>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r>
      <t>F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</si>
  <si>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</si>
  <si>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>=</t>
    </r>
  </si>
  <si>
    <r>
      <t>c</t>
    </r>
    <r>
      <rPr>
        <vertAlign val="subscript"/>
        <sz val="10"/>
        <rFont val="Arial"/>
        <family val="2"/>
      </rPr>
      <t>z</t>
    </r>
    <r>
      <rPr>
        <sz val="10"/>
        <rFont val="Arial"/>
        <family val="0"/>
      </rPr>
      <t>=</t>
    </r>
  </si>
  <si>
    <r>
      <t>c</t>
    </r>
    <r>
      <rPr>
        <sz val="10"/>
        <rFont val="Arial"/>
        <family val="0"/>
      </rPr>
      <t>=</t>
    </r>
  </si>
  <si>
    <r>
      <t>N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0"/>
      </rPr>
      <t>=</t>
    </r>
  </si>
  <si>
    <t>kN</t>
  </si>
  <si>
    <r>
      <t>N</t>
    </r>
    <r>
      <rPr>
        <vertAlign val="subscript"/>
        <sz val="10"/>
        <rFont val="Arial"/>
        <family val="2"/>
      </rPr>
      <t>cr,y</t>
    </r>
    <r>
      <rPr>
        <sz val="10"/>
        <rFont val="Arial"/>
        <family val="0"/>
      </rPr>
      <t>=</t>
    </r>
  </si>
  <si>
    <r>
      <t>g</t>
    </r>
    <r>
      <rPr>
        <vertAlign val="subscript"/>
        <sz val="10"/>
        <rFont val="Arial"/>
        <family val="2"/>
      </rPr>
      <t>M1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</si>
  <si>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0,y</t>
    </r>
    <r>
      <rPr>
        <sz val="10"/>
        <rFont val="Arial"/>
        <family val="0"/>
      </rPr>
      <t>=</t>
    </r>
  </si>
  <si>
    <r>
      <t>L</t>
    </r>
    <r>
      <rPr>
        <vertAlign val="subscript"/>
        <sz val="10"/>
        <rFont val="Arial"/>
        <family val="2"/>
      </rPr>
      <t>0,z</t>
    </r>
    <r>
      <rPr>
        <sz val="10"/>
        <rFont val="Arial"/>
        <family val="0"/>
      </rPr>
      <t>=</t>
    </r>
  </si>
  <si>
    <r>
      <t>M</t>
    </r>
    <r>
      <rPr>
        <vertAlign val="subscript"/>
        <sz val="10"/>
        <rFont val="Arial"/>
        <family val="2"/>
      </rPr>
      <t>y,Ed,eq</t>
    </r>
    <r>
      <rPr>
        <sz val="10"/>
        <rFont val="Arial"/>
        <family val="0"/>
      </rPr>
      <t>=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</si>
</sst>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h\.mm\.ss"/>
    <numFmt numFmtId="166" formatCode="0.000E+00"/>
    <numFmt numFmtId="167" formatCode="0.000"/>
  </numFmts>
  <fonts count="41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11" fontId="0" fillId="0" borderId="0" xfId="0" applyNumberForma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67" fontId="6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4</xdr:row>
      <xdr:rowOff>28575</xdr:rowOff>
    </xdr:from>
    <xdr:to>
      <xdr:col>6</xdr:col>
      <xdr:colOff>495300</xdr:colOff>
      <xdr:row>4</xdr:row>
      <xdr:rowOff>28575</xdr:rowOff>
    </xdr:to>
    <xdr:sp>
      <xdr:nvSpPr>
        <xdr:cNvPr id="1" name="Connettore 1 2"/>
        <xdr:cNvSpPr>
          <a:spLocks/>
        </xdr:cNvSpPr>
      </xdr:nvSpPr>
      <xdr:spPr>
        <a:xfrm>
          <a:off x="4362450" y="82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371475</xdr:colOff>
      <xdr:row>4</xdr:row>
      <xdr:rowOff>28575</xdr:rowOff>
    </xdr:from>
    <xdr:to>
      <xdr:col>9</xdr:col>
      <xdr:colOff>495300</xdr:colOff>
      <xdr:row>4</xdr:row>
      <xdr:rowOff>28575</xdr:rowOff>
    </xdr:to>
    <xdr:sp>
      <xdr:nvSpPr>
        <xdr:cNvPr id="2" name="Connettore 1 3"/>
        <xdr:cNvSpPr>
          <a:spLocks/>
        </xdr:cNvSpPr>
      </xdr:nvSpPr>
      <xdr:spPr>
        <a:xfrm>
          <a:off x="6191250" y="8286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omisant\Downloads\Sagomario_acciaio_09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lezione"/>
      <sheetName val="Custom"/>
      <sheetName val="Accoppiati"/>
      <sheetName val="A_freddo"/>
      <sheetName val="Palancole_Funi"/>
      <sheetName val="Q_cavi"/>
      <sheetName val="R_cavi"/>
      <sheetName val="T_cavi"/>
      <sheetName val="IPN"/>
      <sheetName val="IPE"/>
      <sheetName val="ISE"/>
      <sheetName val="ILS"/>
      <sheetName val="HLS"/>
      <sheetName val="HE"/>
      <sheetName val="HD"/>
      <sheetName val="HP"/>
      <sheetName val="HSA"/>
      <sheetName val="HSE"/>
      <sheetName val="HSL"/>
      <sheetName val="HSU"/>
      <sheetName val="HSH"/>
      <sheetName val="HSD"/>
      <sheetName val="IFB"/>
      <sheetName val="SFB"/>
      <sheetName val="HJ"/>
      <sheetName val="W"/>
      <sheetName val="UC"/>
      <sheetName val="UB"/>
      <sheetName val="UBP"/>
      <sheetName val="UPN"/>
      <sheetName val="RSJ"/>
      <sheetName val="RSC"/>
      <sheetName val="UAP"/>
      <sheetName val="C_USA"/>
      <sheetName val="LU"/>
      <sheetName val="LD"/>
      <sheetName val="Omega"/>
      <sheetName val="Oval"/>
      <sheetName val="Rotaie"/>
      <sheetName val="Funi"/>
      <sheetName val="Palancole"/>
      <sheetName val="Ricerche"/>
      <sheetName val="Acciaio"/>
      <sheetName val="Bonifica"/>
      <sheetName val="Intestazioni"/>
      <sheetName val="Testate_accopp"/>
      <sheetName val="Foglio_servizio"/>
      <sheetName val="DXF"/>
    </sheetNames>
    <sheetDataSet>
      <sheetData sheetId="13">
        <row r="8">
          <cell r="J8">
            <v>131.3644263153228</v>
          </cell>
          <cell r="AC8">
            <v>19270.252457912247</v>
          </cell>
          <cell r="AD8">
            <v>1376.446604136589</v>
          </cell>
          <cell r="AE8">
            <v>1534.4333778901632</v>
          </cell>
          <cell r="AH8">
            <v>6594.5168412446965</v>
          </cell>
          <cell r="AM8">
            <v>143.71648391180267</v>
          </cell>
          <cell r="AN8">
            <v>1130.154816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2" max="2" width="10.8515625" style="0" customWidth="1"/>
    <col min="6" max="6" width="12.421875" style="0" bestFit="1" customWidth="1"/>
    <col min="14" max="14" width="12.421875" style="0" bestFit="1" customWidth="1"/>
  </cols>
  <sheetData>
    <row r="1" spans="1:11" ht="15.75">
      <c r="A1" s="1" t="s">
        <v>11</v>
      </c>
      <c r="B1" s="4">
        <v>206000</v>
      </c>
      <c r="C1" t="s">
        <v>12</v>
      </c>
      <c r="D1" s="1" t="s">
        <v>16</v>
      </c>
      <c r="E1" s="4">
        <f>'[1]HE'!$AD$8*1000</f>
        <v>1376446.604136589</v>
      </c>
      <c r="F1" t="s">
        <v>17</v>
      </c>
      <c r="G1" s="3" t="s">
        <v>31</v>
      </c>
      <c r="H1" s="5">
        <f>SQRT(B4/B3)</f>
        <v>121.11691921962806</v>
      </c>
      <c r="J1" s="3" t="s">
        <v>32</v>
      </c>
      <c r="K1" s="5">
        <f>SQRT(B5/B3)</f>
        <v>70.85207996002997</v>
      </c>
    </row>
    <row r="2" spans="1:8" ht="15.75">
      <c r="A2" s="1" t="s">
        <v>13</v>
      </c>
      <c r="B2" s="5">
        <f>B1/(2*(1+0.2))</f>
        <v>85833.33333333334</v>
      </c>
      <c r="C2" t="s">
        <v>12</v>
      </c>
      <c r="D2" s="1" t="s">
        <v>15</v>
      </c>
      <c r="E2" s="4">
        <f>'[1]HE'!$AE$8*1000</f>
        <v>1534433.3778901633</v>
      </c>
      <c r="F2" t="s">
        <v>17</v>
      </c>
      <c r="G2" s="3" t="s">
        <v>39</v>
      </c>
      <c r="H2" s="5">
        <f>PI()*SQRT(B1/E3)</f>
        <v>85.9838992671283</v>
      </c>
    </row>
    <row r="3" spans="1:11" ht="15.75">
      <c r="A3" s="1" t="s">
        <v>29</v>
      </c>
      <c r="B3" s="7">
        <f>'[1]HE'!$J$8*100</f>
        <v>13136.442631532278</v>
      </c>
      <c r="C3" t="s">
        <v>30</v>
      </c>
      <c r="D3" s="1" t="s">
        <v>20</v>
      </c>
      <c r="E3" s="4">
        <v>275</v>
      </c>
      <c r="F3" t="s">
        <v>12</v>
      </c>
      <c r="G3" s="3" t="s">
        <v>33</v>
      </c>
      <c r="H3" s="5">
        <f>B13/H1</f>
        <v>132.10375646185574</v>
      </c>
      <c r="J3" s="3" t="s">
        <v>34</v>
      </c>
      <c r="K3" s="5">
        <f>B14/K1</f>
        <v>134.0821611074688</v>
      </c>
    </row>
    <row r="4" spans="1:11" ht="15.75">
      <c r="A4" s="1" t="s">
        <v>28</v>
      </c>
      <c r="B4" s="2">
        <f>'[1]HE'!$AC$8*10000</f>
        <v>192702524.57912248</v>
      </c>
      <c r="C4" t="s">
        <v>1</v>
      </c>
      <c r="D4" s="1" t="s">
        <v>19</v>
      </c>
      <c r="E4" s="5">
        <f>E2*E3/1000000</f>
        <v>421.9691789197949</v>
      </c>
      <c r="G4" s="3" t="s">
        <v>35</v>
      </c>
      <c r="H4" s="5">
        <v>0.34</v>
      </c>
      <c r="J4" s="3" t="s">
        <v>36</v>
      </c>
      <c r="K4" s="5">
        <v>0.49</v>
      </c>
    </row>
    <row r="5" spans="1:11" ht="15.75">
      <c r="A5" s="1" t="s">
        <v>0</v>
      </c>
      <c r="B5" s="2">
        <f>'[1]HE'!$AH$8*10000</f>
        <v>65945168.41244697</v>
      </c>
      <c r="C5" t="s">
        <v>1</v>
      </c>
      <c r="D5" s="3" t="s">
        <v>18</v>
      </c>
      <c r="E5" s="6">
        <f>SQRT(E4/B17)</f>
        <v>0.9570340679287663</v>
      </c>
      <c r="G5" s="3" t="s">
        <v>33</v>
      </c>
      <c r="H5" s="6">
        <f>H3/H2</f>
        <v>1.5363778287310017</v>
      </c>
      <c r="J5" s="3" t="s">
        <v>34</v>
      </c>
      <c r="K5" s="6">
        <f>K3/H2</f>
        <v>1.5593868416098746</v>
      </c>
    </row>
    <row r="6" spans="1:11" ht="15.75">
      <c r="A6" s="1" t="s">
        <v>3</v>
      </c>
      <c r="B6" s="2">
        <f>'[1]HE'!$AM$8*10000</f>
        <v>1437164.8391180267</v>
      </c>
      <c r="C6" t="s">
        <v>1</v>
      </c>
      <c r="D6" s="3" t="s">
        <v>25</v>
      </c>
      <c r="E6" s="6">
        <v>0.2</v>
      </c>
      <c r="G6" s="3" t="s">
        <v>37</v>
      </c>
      <c r="H6" s="6">
        <f>1/2*(1+H4*(H5-0.2)+H5^2)</f>
        <v>1.907412647192364</v>
      </c>
      <c r="J6" s="3" t="s">
        <v>38</v>
      </c>
      <c r="K6" s="6">
        <f>1/2*(1+K4*(K5-0.2)+K5^2)</f>
        <v>2.0488934370874294</v>
      </c>
    </row>
    <row r="7" spans="1:5" ht="15.75">
      <c r="A7" s="1" t="s">
        <v>2</v>
      </c>
      <c r="B7" s="2">
        <f>'[1]HE'!$AN$8*1000000*1000</f>
        <v>1130154816000</v>
      </c>
      <c r="C7" t="s">
        <v>4</v>
      </c>
      <c r="D7" s="1" t="s">
        <v>21</v>
      </c>
      <c r="E7" s="4">
        <v>0.91</v>
      </c>
    </row>
    <row r="8" spans="2:11" ht="15.75">
      <c r="B8" s="4"/>
      <c r="D8" s="1" t="s">
        <v>22</v>
      </c>
      <c r="E8" s="6">
        <f>1-0.5*(1-E7)*(1-2*(E5-0.8)^2)</f>
        <v>0.9572193728641231</v>
      </c>
      <c r="G8" s="3" t="s">
        <v>40</v>
      </c>
      <c r="H8" s="6">
        <f>1/(H6+SQRT(H6^2-H5^2))</f>
        <v>0.3291860450798755</v>
      </c>
      <c r="J8" s="3" t="s">
        <v>41</v>
      </c>
      <c r="K8" s="6">
        <f>1/(K6+SQRT(K6^2-K5^2))</f>
        <v>0.29604130788629646</v>
      </c>
    </row>
    <row r="9" spans="1:5" ht="15.75">
      <c r="A9" s="1" t="s">
        <v>5</v>
      </c>
      <c r="B9" s="5">
        <v>50</v>
      </c>
      <c r="C9" t="s">
        <v>7</v>
      </c>
      <c r="D9" s="3" t="s">
        <v>26</v>
      </c>
      <c r="E9" s="6">
        <v>0.34</v>
      </c>
    </row>
    <row r="10" spans="1:11" ht="15.75">
      <c r="A10" s="1" t="s">
        <v>6</v>
      </c>
      <c r="B10" s="5">
        <v>0</v>
      </c>
      <c r="C10" t="s">
        <v>7</v>
      </c>
      <c r="D10" s="3" t="s">
        <v>27</v>
      </c>
      <c r="E10" s="6">
        <v>1</v>
      </c>
      <c r="G10" s="3" t="s">
        <v>42</v>
      </c>
      <c r="H10" s="6">
        <f>MIN(H8,K8)</f>
        <v>0.29604130788629646</v>
      </c>
      <c r="J10" s="3" t="s">
        <v>46</v>
      </c>
      <c r="K10" s="5">
        <v>1.05</v>
      </c>
    </row>
    <row r="11" spans="2:5" ht="15.75">
      <c r="B11" s="4"/>
      <c r="D11" s="3" t="s">
        <v>24</v>
      </c>
      <c r="E11" s="6">
        <f>1/2*(1+E9*(E5-E6)+E10*E5^2)</f>
        <v>1.0866528951360317</v>
      </c>
    </row>
    <row r="12" spans="1:12" ht="15.75">
      <c r="A12" s="3" t="s">
        <v>8</v>
      </c>
      <c r="B12" s="6">
        <f>1.75-1.05*B10/B9+0.3*(B10/B9)^2</f>
        <v>1.75</v>
      </c>
      <c r="D12" s="3" t="s">
        <v>23</v>
      </c>
      <c r="E12" s="6">
        <f>MIN(1/E8/(E11+SQRT(E11^2-E10*E5^2)),1,1/E8/E5^2)</f>
        <v>0.6523874971384488</v>
      </c>
      <c r="G12" s="1" t="s">
        <v>43</v>
      </c>
      <c r="H12" s="5">
        <v>200</v>
      </c>
      <c r="I12" t="s">
        <v>44</v>
      </c>
      <c r="J12" s="10" t="s">
        <v>49</v>
      </c>
      <c r="K12" s="5">
        <f>0.75*B9</f>
        <v>37.5</v>
      </c>
      <c r="L12" t="s">
        <v>7</v>
      </c>
    </row>
    <row r="13" spans="1:3" ht="15.75">
      <c r="A13" s="1" t="s">
        <v>47</v>
      </c>
      <c r="B13" s="4">
        <v>16000</v>
      </c>
      <c r="C13" t="s">
        <v>10</v>
      </c>
    </row>
    <row r="14" spans="1:11" ht="15.75">
      <c r="A14" s="1" t="s">
        <v>48</v>
      </c>
      <c r="B14" s="4">
        <v>9500</v>
      </c>
      <c r="C14" t="s">
        <v>10</v>
      </c>
      <c r="E14" s="8"/>
      <c r="H14" s="6">
        <f>H12*1000/(H10*B3*E3/K10)</f>
        <v>0.19636157782942573</v>
      </c>
      <c r="K14" s="6">
        <f>K12*1000000/(E2*E3*E12*(1-H12/B19)/K10)</f>
        <v>0.16453394364600943</v>
      </c>
    </row>
    <row r="15" spans="1:5" ht="15.75">
      <c r="A15" s="1" t="s">
        <v>9</v>
      </c>
      <c r="B15" s="4">
        <v>16000</v>
      </c>
      <c r="C15" t="s">
        <v>10</v>
      </c>
      <c r="E15" s="6">
        <f>B1*B7/(B2*B6)*(PI()/B15)^2</f>
        <v>0.07276162310792542</v>
      </c>
    </row>
    <row r="17" spans="1:11" ht="15.75">
      <c r="A17" s="1" t="s">
        <v>14</v>
      </c>
      <c r="B17" s="5">
        <f>B12*PI()/B15*SQRT(B1*B5*B2*B6)*SQRT(1+(PI()/B15)^2*B1*B7/(B2*B6))/1000000</f>
        <v>460.70819255081176</v>
      </c>
      <c r="C17" t="s">
        <v>7</v>
      </c>
      <c r="K17" s="9">
        <f>H14+K14</f>
        <v>0.36089552147543513</v>
      </c>
    </row>
    <row r="19" spans="1:3" ht="15.75">
      <c r="A19" s="1" t="s">
        <v>45</v>
      </c>
      <c r="B19" s="7">
        <f>PI()^2*B1*B4/B13^2/1000</f>
        <v>1530.4332931466809</v>
      </c>
      <c r="C19" t="s">
        <v>44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Amministratore</dc:creator>
  <cp:keywords/>
  <dc:description/>
  <cp:lastModifiedBy>Amministratore</cp:lastModifiedBy>
  <dcterms:created xsi:type="dcterms:W3CDTF">2011-04-05T20:15:45Z</dcterms:created>
  <dcterms:modified xsi:type="dcterms:W3CDTF">2012-04-05T09:02:23Z</dcterms:modified>
  <cp:category/>
  <cp:version/>
  <cp:contentType/>
  <cp:contentStatus/>
</cp:coreProperties>
</file>