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5600" windowHeight="8115"/>
  </bookViews>
  <sheets>
    <sheet name="Dati" sheetId="3" r:id="rId1"/>
    <sheet name="Carico" sheetId="1" r:id="rId2"/>
    <sheet name="Superficie" sheetId="2" r:id="rId3"/>
    <sheet name="Mx" sheetId="5" r:id="rId4"/>
    <sheet name="My" sheetId="6" r:id="rId5"/>
    <sheet name="Mxy" sheetId="7" r:id="rId6"/>
    <sheet name="Confronto" sheetId="4" r:id="rId7"/>
  </sheets>
  <calcPr calcId="145621" iterate="1" iterateCount="1000" iterateDelta="9.9999999999999995E-8"/>
</workbook>
</file>

<file path=xl/calcChain.xml><?xml version="1.0" encoding="utf-8"?>
<calcChain xmlns="http://schemas.openxmlformats.org/spreadsheetml/2006/main">
  <c r="B17" i="3" l="1"/>
  <c r="D10" i="3" l="1"/>
  <c r="D9" i="3"/>
  <c r="E5" i="4" l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4" i="4"/>
  <c r="E3" i="4"/>
  <c r="A14" i="7"/>
  <c r="A13" i="7"/>
  <c r="A12" i="7"/>
  <c r="A11" i="7"/>
  <c r="A10" i="7"/>
  <c r="A9" i="7"/>
  <c r="A8" i="7"/>
  <c r="A7" i="7"/>
  <c r="A6" i="7"/>
  <c r="A5" i="7"/>
  <c r="A4" i="7"/>
  <c r="N1" i="7"/>
  <c r="M1" i="7"/>
  <c r="L1" i="7"/>
  <c r="K1" i="7"/>
  <c r="J1" i="7"/>
  <c r="I1" i="7"/>
  <c r="H1" i="7"/>
  <c r="G1" i="7"/>
  <c r="F1" i="7"/>
  <c r="E1" i="7"/>
  <c r="D1" i="7"/>
  <c r="A14" i="6"/>
  <c r="A13" i="6"/>
  <c r="A12" i="6"/>
  <c r="A11" i="6"/>
  <c r="A10" i="6"/>
  <c r="A9" i="6"/>
  <c r="A8" i="6"/>
  <c r="A7" i="6"/>
  <c r="A6" i="6"/>
  <c r="A5" i="6"/>
  <c r="A4" i="6"/>
  <c r="N1" i="6"/>
  <c r="M1" i="6"/>
  <c r="L1" i="6"/>
  <c r="K1" i="6"/>
  <c r="J1" i="6"/>
  <c r="I1" i="6"/>
  <c r="H1" i="6"/>
  <c r="G1" i="6"/>
  <c r="F1" i="6"/>
  <c r="E1" i="6"/>
  <c r="D1" i="6"/>
  <c r="N1" i="5" l="1"/>
  <c r="M1" i="5"/>
  <c r="L1" i="5"/>
  <c r="K1" i="5"/>
  <c r="J1" i="5"/>
  <c r="I1" i="5"/>
  <c r="H1" i="5"/>
  <c r="G1" i="5"/>
  <c r="F1" i="5"/>
  <c r="E1" i="5"/>
  <c r="D1" i="5"/>
  <c r="A14" i="5"/>
  <c r="A13" i="5"/>
  <c r="A12" i="5"/>
  <c r="A11" i="5"/>
  <c r="A10" i="5"/>
  <c r="A9" i="5"/>
  <c r="A8" i="5"/>
  <c r="A7" i="5"/>
  <c r="A6" i="5"/>
  <c r="A5" i="5"/>
  <c r="A4" i="5"/>
  <c r="A13" i="4" l="1"/>
  <c r="A12" i="4"/>
  <c r="A11" i="4"/>
  <c r="A10" i="4"/>
  <c r="A9" i="4"/>
  <c r="A8" i="4"/>
  <c r="A7" i="4"/>
  <c r="A6" i="4"/>
  <c r="A5" i="4"/>
  <c r="A4" i="4"/>
  <c r="A3" i="4"/>
  <c r="D1" i="1" l="1"/>
  <c r="A5" i="2"/>
  <c r="A6" i="2" s="1"/>
  <c r="A4" i="2"/>
  <c r="B10" i="3"/>
  <c r="B12" i="3" s="1"/>
  <c r="B5" i="3"/>
  <c r="E1" i="2" l="1"/>
  <c r="A7" i="2"/>
  <c r="A6" i="1"/>
  <c r="A5" i="1"/>
  <c r="F1" i="2" l="1"/>
  <c r="E1" i="1"/>
  <c r="A8" i="2"/>
  <c r="A7" i="1"/>
  <c r="G1" i="2" l="1"/>
  <c r="F1" i="1"/>
  <c r="A9" i="2"/>
  <c r="A8" i="1"/>
  <c r="H1" i="2" l="1"/>
  <c r="G1" i="1"/>
  <c r="A10" i="2"/>
  <c r="A9" i="1"/>
  <c r="I1" i="2" l="1"/>
  <c r="H1" i="1"/>
  <c r="A11" i="2"/>
  <c r="A10" i="1"/>
  <c r="J1" i="2" l="1"/>
  <c r="I1" i="1"/>
  <c r="A12" i="2"/>
  <c r="A11" i="1"/>
  <c r="K1" i="2" l="1"/>
  <c r="J1" i="1"/>
  <c r="A13" i="2"/>
  <c r="A12" i="1"/>
  <c r="L1" i="2" l="1"/>
  <c r="K1" i="1"/>
  <c r="A14" i="2"/>
  <c r="A14" i="1" s="1"/>
  <c r="A13" i="1"/>
  <c r="M1" i="2" l="1"/>
  <c r="L1" i="1"/>
  <c r="N1" i="2" l="1"/>
  <c r="N1" i="1" s="1"/>
  <c r="M1" i="1"/>
  <c r="I9" i="1"/>
  <c r="B3" i="4"/>
  <c r="B4" i="4"/>
  <c r="B5" i="4"/>
  <c r="B6" i="4"/>
  <c r="B7" i="4"/>
  <c r="B8" i="4"/>
  <c r="B9" i="4"/>
  <c r="B10" i="4"/>
  <c r="B11" i="4"/>
  <c r="B12" i="4"/>
  <c r="B13" i="4"/>
  <c r="B14" i="3"/>
  <c r="D4" i="5"/>
  <c r="E4" i="5"/>
  <c r="F4" i="5"/>
  <c r="G4" i="5"/>
  <c r="H4" i="5"/>
  <c r="I4" i="5"/>
  <c r="J4" i="5"/>
  <c r="K4" i="5"/>
  <c r="L4" i="5"/>
  <c r="M4" i="5"/>
  <c r="N4" i="5"/>
  <c r="D5" i="5"/>
  <c r="E5" i="5"/>
  <c r="F5" i="5"/>
  <c r="G5" i="5"/>
  <c r="H5" i="5"/>
  <c r="I5" i="5"/>
  <c r="J5" i="5"/>
  <c r="K5" i="5"/>
  <c r="L5" i="5"/>
  <c r="M5" i="5"/>
  <c r="N5" i="5"/>
  <c r="D6" i="5"/>
  <c r="E6" i="5"/>
  <c r="F6" i="5"/>
  <c r="G6" i="5"/>
  <c r="H6" i="5"/>
  <c r="I6" i="5"/>
  <c r="J6" i="5"/>
  <c r="K6" i="5"/>
  <c r="L6" i="5"/>
  <c r="M6" i="5"/>
  <c r="N6" i="5"/>
  <c r="D7" i="5"/>
  <c r="E7" i="5"/>
  <c r="F7" i="5"/>
  <c r="G7" i="5"/>
  <c r="H7" i="5"/>
  <c r="I7" i="5"/>
  <c r="J7" i="5"/>
  <c r="K7" i="5"/>
  <c r="L7" i="5"/>
  <c r="M7" i="5"/>
  <c r="N7" i="5"/>
  <c r="D8" i="5"/>
  <c r="E8" i="5"/>
  <c r="F8" i="5"/>
  <c r="G8" i="5"/>
  <c r="H8" i="5"/>
  <c r="I8" i="5"/>
  <c r="J8" i="5"/>
  <c r="K8" i="5"/>
  <c r="L8" i="5"/>
  <c r="M8" i="5"/>
  <c r="N8" i="5"/>
  <c r="D9" i="5"/>
  <c r="E9" i="5"/>
  <c r="F9" i="5"/>
  <c r="G9" i="5"/>
  <c r="H9" i="5"/>
  <c r="I9" i="5"/>
  <c r="J9" i="5"/>
  <c r="K9" i="5"/>
  <c r="L9" i="5"/>
  <c r="M9" i="5"/>
  <c r="N9" i="5"/>
  <c r="D10" i="5"/>
  <c r="E10" i="5"/>
  <c r="F10" i="5"/>
  <c r="G10" i="5"/>
  <c r="H10" i="5"/>
  <c r="I10" i="5"/>
  <c r="J10" i="5"/>
  <c r="K10" i="5"/>
  <c r="L10" i="5"/>
  <c r="M10" i="5"/>
  <c r="N10" i="5"/>
  <c r="D11" i="5"/>
  <c r="E11" i="5"/>
  <c r="F11" i="5"/>
  <c r="G11" i="5"/>
  <c r="H11" i="5"/>
  <c r="I11" i="5"/>
  <c r="J11" i="5"/>
  <c r="K11" i="5"/>
  <c r="L11" i="5"/>
  <c r="M11" i="5"/>
  <c r="N11" i="5"/>
  <c r="D12" i="5"/>
  <c r="E12" i="5"/>
  <c r="F12" i="5"/>
  <c r="G12" i="5"/>
  <c r="H12" i="5"/>
  <c r="I12" i="5"/>
  <c r="J12" i="5"/>
  <c r="K12" i="5"/>
  <c r="L12" i="5"/>
  <c r="M12" i="5"/>
  <c r="N12" i="5"/>
  <c r="D13" i="5"/>
  <c r="E13" i="5"/>
  <c r="F13" i="5"/>
  <c r="G13" i="5"/>
  <c r="H13" i="5"/>
  <c r="I13" i="5"/>
  <c r="J13" i="5"/>
  <c r="K13" i="5"/>
  <c r="L13" i="5"/>
  <c r="M13" i="5"/>
  <c r="N13" i="5"/>
  <c r="D14" i="5"/>
  <c r="E14" i="5"/>
  <c r="F14" i="5"/>
  <c r="G14" i="5"/>
  <c r="H14" i="5"/>
  <c r="I14" i="5"/>
  <c r="J14" i="5"/>
  <c r="K14" i="5"/>
  <c r="L14" i="5"/>
  <c r="M14" i="5"/>
  <c r="N14" i="5"/>
  <c r="D4" i="7"/>
  <c r="E4" i="7"/>
  <c r="F4" i="7"/>
  <c r="G4" i="7"/>
  <c r="H4" i="7"/>
  <c r="I4" i="7"/>
  <c r="J4" i="7"/>
  <c r="K4" i="7"/>
  <c r="L4" i="7"/>
  <c r="M4" i="7"/>
  <c r="N4" i="7"/>
  <c r="D5" i="7"/>
  <c r="E5" i="7"/>
  <c r="F5" i="7"/>
  <c r="G5" i="7"/>
  <c r="H5" i="7"/>
  <c r="I5" i="7"/>
  <c r="J5" i="7"/>
  <c r="K5" i="7"/>
  <c r="L5" i="7"/>
  <c r="M5" i="7"/>
  <c r="N5" i="7"/>
  <c r="D6" i="7"/>
  <c r="E6" i="7"/>
  <c r="F6" i="7"/>
  <c r="G6" i="7"/>
  <c r="H6" i="7"/>
  <c r="I6" i="7"/>
  <c r="J6" i="7"/>
  <c r="K6" i="7"/>
  <c r="L6" i="7"/>
  <c r="M6" i="7"/>
  <c r="N6" i="7"/>
  <c r="D7" i="7"/>
  <c r="E7" i="7"/>
  <c r="F7" i="7"/>
  <c r="G7" i="7"/>
  <c r="H7" i="7"/>
  <c r="I7" i="7"/>
  <c r="J7" i="7"/>
  <c r="K7" i="7"/>
  <c r="L7" i="7"/>
  <c r="M7" i="7"/>
  <c r="N7" i="7"/>
  <c r="D8" i="7"/>
  <c r="E8" i="7"/>
  <c r="F8" i="7"/>
  <c r="G8" i="7"/>
  <c r="H8" i="7"/>
  <c r="I8" i="7"/>
  <c r="J8" i="7"/>
  <c r="K8" i="7"/>
  <c r="L8" i="7"/>
  <c r="M8" i="7"/>
  <c r="N8" i="7"/>
  <c r="D9" i="7"/>
  <c r="E9" i="7"/>
  <c r="F9" i="7"/>
  <c r="G9" i="7"/>
  <c r="H9" i="7"/>
  <c r="I9" i="7"/>
  <c r="J9" i="7"/>
  <c r="K9" i="7"/>
  <c r="L9" i="7"/>
  <c r="M9" i="7"/>
  <c r="N9" i="7"/>
  <c r="D10" i="7"/>
  <c r="E10" i="7"/>
  <c r="F10" i="7"/>
  <c r="G10" i="7"/>
  <c r="H10" i="7"/>
  <c r="I10" i="7"/>
  <c r="J10" i="7"/>
  <c r="K10" i="7"/>
  <c r="L10" i="7"/>
  <c r="M10" i="7"/>
  <c r="N10" i="7"/>
  <c r="D11" i="7"/>
  <c r="E11" i="7"/>
  <c r="F11" i="7"/>
  <c r="G11" i="7"/>
  <c r="H11" i="7"/>
  <c r="I11" i="7"/>
  <c r="J11" i="7"/>
  <c r="K11" i="7"/>
  <c r="L11" i="7"/>
  <c r="M11" i="7"/>
  <c r="N11" i="7"/>
  <c r="D12" i="7"/>
  <c r="E12" i="7"/>
  <c r="F12" i="7"/>
  <c r="G12" i="7"/>
  <c r="H12" i="7"/>
  <c r="I12" i="7"/>
  <c r="J12" i="7"/>
  <c r="K12" i="7"/>
  <c r="L12" i="7"/>
  <c r="M12" i="7"/>
  <c r="N12" i="7"/>
  <c r="D13" i="7"/>
  <c r="E13" i="7"/>
  <c r="F13" i="7"/>
  <c r="G13" i="7"/>
  <c r="H13" i="7"/>
  <c r="I13" i="7"/>
  <c r="J13" i="7"/>
  <c r="K13" i="7"/>
  <c r="L13" i="7"/>
  <c r="M13" i="7"/>
  <c r="N13" i="7"/>
  <c r="D14" i="7"/>
  <c r="E14" i="7"/>
  <c r="F14" i="7"/>
  <c r="G14" i="7"/>
  <c r="H14" i="7"/>
  <c r="I14" i="7"/>
  <c r="J14" i="7"/>
  <c r="K14" i="7"/>
  <c r="L14" i="7"/>
  <c r="M14" i="7"/>
  <c r="N14" i="7"/>
  <c r="D4" i="6"/>
  <c r="E4" i="6"/>
  <c r="F4" i="6"/>
  <c r="G4" i="6"/>
  <c r="H4" i="6"/>
  <c r="I4" i="6"/>
  <c r="J4" i="6"/>
  <c r="K4" i="6"/>
  <c r="L4" i="6"/>
  <c r="M4" i="6"/>
  <c r="N4" i="6"/>
  <c r="D5" i="6"/>
  <c r="E5" i="6"/>
  <c r="F5" i="6"/>
  <c r="G5" i="6"/>
  <c r="H5" i="6"/>
  <c r="I5" i="6"/>
  <c r="J5" i="6"/>
  <c r="K5" i="6"/>
  <c r="L5" i="6"/>
  <c r="M5" i="6"/>
  <c r="N5" i="6"/>
  <c r="D6" i="6"/>
  <c r="E6" i="6"/>
  <c r="F6" i="6"/>
  <c r="G6" i="6"/>
  <c r="H6" i="6"/>
  <c r="I6" i="6"/>
  <c r="J6" i="6"/>
  <c r="K6" i="6"/>
  <c r="L6" i="6"/>
  <c r="M6" i="6"/>
  <c r="N6" i="6"/>
  <c r="D7" i="6"/>
  <c r="E7" i="6"/>
  <c r="F7" i="6"/>
  <c r="G7" i="6"/>
  <c r="H7" i="6"/>
  <c r="I7" i="6"/>
  <c r="J7" i="6"/>
  <c r="K7" i="6"/>
  <c r="L7" i="6"/>
  <c r="M7" i="6"/>
  <c r="N7" i="6"/>
  <c r="D8" i="6"/>
  <c r="E8" i="6"/>
  <c r="F8" i="6"/>
  <c r="G8" i="6"/>
  <c r="H8" i="6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J14" i="6"/>
  <c r="K14" i="6"/>
  <c r="L14" i="6"/>
  <c r="M14" i="6"/>
  <c r="N14" i="6"/>
  <c r="D2" i="2"/>
  <c r="E2" i="2"/>
  <c r="F2" i="2"/>
  <c r="G2" i="2"/>
  <c r="H2" i="2"/>
  <c r="I2" i="2"/>
  <c r="J2" i="2"/>
  <c r="K2" i="2"/>
  <c r="L2" i="2"/>
  <c r="M2" i="2"/>
  <c r="N2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D16" i="2"/>
  <c r="E16" i="2"/>
  <c r="F16" i="2"/>
  <c r="G16" i="2"/>
  <c r="H16" i="2"/>
  <c r="I16" i="2"/>
  <c r="J16" i="2"/>
  <c r="K16" i="2"/>
  <c r="L16" i="2"/>
  <c r="M16" i="2"/>
  <c r="N16" i="2"/>
</calcChain>
</file>

<file path=xl/sharedStrings.xml><?xml version="1.0" encoding="utf-8"?>
<sst xmlns="http://schemas.openxmlformats.org/spreadsheetml/2006/main" count="31" uniqueCount="22">
  <si>
    <t>D=</t>
  </si>
  <si>
    <t>E=</t>
  </si>
  <si>
    <t>s=</t>
  </si>
  <si>
    <t>n=</t>
  </si>
  <si>
    <r>
      <t>L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=</t>
    </r>
  </si>
  <si>
    <r>
      <t>L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=</t>
    </r>
  </si>
  <si>
    <t>mm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</si>
  <si>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</si>
  <si>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</t>
    </r>
  </si>
  <si>
    <t>MPa</t>
  </si>
  <si>
    <t>Nmm</t>
  </si>
  <si>
    <r>
      <t>N/mm</t>
    </r>
    <r>
      <rPr>
        <vertAlign val="superscript"/>
        <sz val="11"/>
        <color theme="1"/>
        <rFont val="Calibri"/>
        <family val="2"/>
        <scheme val="minor"/>
      </rPr>
      <t>3</t>
    </r>
  </si>
  <si>
    <t>x</t>
  </si>
  <si>
    <r>
      <t>w</t>
    </r>
    <r>
      <rPr>
        <vertAlign val="subscript"/>
        <sz val="11"/>
        <color theme="1"/>
        <rFont val="Calibri"/>
        <family val="2"/>
        <scheme val="minor"/>
      </rPr>
      <t>FD</t>
    </r>
  </si>
  <si>
    <r>
      <t>w</t>
    </r>
    <r>
      <rPr>
        <vertAlign val="subscript"/>
        <sz val="11"/>
        <color theme="1"/>
        <rFont val="Calibri"/>
        <family val="2"/>
        <scheme val="minor"/>
      </rPr>
      <t>FE</t>
    </r>
  </si>
  <si>
    <t>[mm]</t>
  </si>
  <si>
    <r>
      <t>w</t>
    </r>
    <r>
      <rPr>
        <vertAlign val="subscript"/>
        <sz val="11"/>
        <color theme="1"/>
        <rFont val="Calibri"/>
        <family val="2"/>
        <scheme val="minor"/>
      </rPr>
      <t>FE,fine</t>
    </r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</si>
  <si>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scheme val="minor"/>
      </rPr>
      <t>=</t>
    </r>
  </si>
  <si>
    <t>P=</t>
  </si>
  <si>
    <t>kN</t>
  </si>
  <si>
    <r>
      <t>K</t>
    </r>
    <r>
      <rPr>
        <vertAlign val="subscript"/>
        <sz val="11"/>
        <color theme="1"/>
        <rFont val="Calibri"/>
        <family val="2"/>
        <scheme val="minor"/>
      </rPr>
      <t>spring</t>
    </r>
    <r>
      <rPr>
        <sz val="11"/>
        <color theme="1"/>
        <rFont val="Calibri"/>
        <family val="2"/>
        <scheme val="minor"/>
      </rPr>
      <t>=</t>
    </r>
  </si>
  <si>
    <t>N/mm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</si>
</sst>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0" fillId="0" borderId="0" xfId="0" applyAlignment="1">
      <alignment horizontal="right"/>
    </xf>
    <xf numFmtId="11" fontId="0" fillId="0" borderId="1" xfId="0" applyNumberFormat="1" applyBorder="1"/>
    <xf numFmtId="11" fontId="0" fillId="0" borderId="2" xfId="0" applyNumberFormat="1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0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Superficie!$D$4:$N$4</c:f>
              <c:numCache>
                <c:formatCode>0.00E+00</c:formatCode>
                <c:ptCount val="11"/>
                <c:pt idx="0">
                  <c:v>-6.4336961499725787</c:v>
                </c:pt>
                <c:pt idx="1">
                  <c:v>-3.2405964057584353</c:v>
                </c:pt>
                <c:pt idx="2">
                  <c:v>-0.35594949454837993</c:v>
                </c:pt>
                <c:pt idx="3">
                  <c:v>2.0234825130374006</c:v>
                </c:pt>
                <c:pt idx="4">
                  <c:v>3.6457228067219081</c:v>
                </c:pt>
                <c:pt idx="5">
                  <c:v>4.2328409893306977</c:v>
                </c:pt>
                <c:pt idx="6">
                  <c:v>3.6457383578723515</c:v>
                </c:pt>
                <c:pt idx="7">
                  <c:v>2.0235136437299337</c:v>
                </c:pt>
                <c:pt idx="8">
                  <c:v>-0.35590271859123024</c:v>
                </c:pt>
                <c:pt idx="9">
                  <c:v>-3.2405338665611332</c:v>
                </c:pt>
                <c:pt idx="10">
                  <c:v>-6.4336176639644513</c:v>
                </c:pt>
              </c:numCache>
            </c:numRef>
          </c:val>
        </c:ser>
        <c:ser>
          <c:idx val="1"/>
          <c:order val="1"/>
          <c:val>
            <c:numRef>
              <c:f>Superficie!$D$5:$N$5</c:f>
              <c:numCache>
                <c:formatCode>0.00E+00</c:formatCode>
                <c:ptCount val="11"/>
                <c:pt idx="0">
                  <c:v>-3.240601661375448</c:v>
                </c:pt>
                <c:pt idx="1">
                  <c:v>0.18280625730194608</c:v>
                </c:pt>
                <c:pt idx="2">
                  <c:v>3.4368486153644606</c:v>
                </c:pt>
                <c:pt idx="3">
                  <c:v>6.2671171344450318</c:v>
                </c:pt>
                <c:pt idx="4">
                  <c:v>8.2878491978412629</c:v>
                </c:pt>
                <c:pt idx="5">
                  <c:v>9.0444010226077314</c:v>
                </c:pt>
                <c:pt idx="6">
                  <c:v>8.2878647314140572</c:v>
                </c:pt>
                <c:pt idx="7">
                  <c:v>6.2671482260612512</c:v>
                </c:pt>
                <c:pt idx="8">
                  <c:v>3.436895322805964</c:v>
                </c:pt>
                <c:pt idx="9">
                  <c:v>0.18286868695054609</c:v>
                </c:pt>
                <c:pt idx="10">
                  <c:v>-3.2405233377684799</c:v>
                </c:pt>
              </c:numCache>
            </c:numRef>
          </c:val>
        </c:ser>
        <c:ser>
          <c:idx val="2"/>
          <c:order val="2"/>
          <c:val>
            <c:numRef>
              <c:f>Superficie!$D$6:$N$6</c:f>
              <c:numCache>
                <c:formatCode>0.00E+00</c:formatCode>
                <c:ptCount val="11"/>
                <c:pt idx="0">
                  <c:v>-0.35596000565432961</c:v>
                </c:pt>
                <c:pt idx="1">
                  <c:v>3.4368433613749598</c:v>
                </c:pt>
                <c:pt idx="2">
                  <c:v>7.2186068858181134</c:v>
                </c:pt>
                <c:pt idx="3">
                  <c:v>10.723339342075864</c:v>
                </c:pt>
                <c:pt idx="4">
                  <c:v>13.400636196491813</c:v>
                </c:pt>
                <c:pt idx="5">
                  <c:v>14.471992397075811</c:v>
                </c:pt>
                <c:pt idx="6">
                  <c:v>13.400651751945313</c:v>
                </c:pt>
                <c:pt idx="7">
                  <c:v>10.723370472627018</c:v>
                </c:pt>
                <c:pt idx="8">
                  <c:v>7.2186536399252494</c:v>
                </c:pt>
                <c:pt idx="9">
                  <c:v>3.4369058329389897</c:v>
                </c:pt>
                <c:pt idx="10">
                  <c:v>-0.35588165615790796</c:v>
                </c:pt>
              </c:numCache>
            </c:numRef>
          </c:val>
        </c:ser>
        <c:ser>
          <c:idx val="3"/>
          <c:order val="3"/>
          <c:val>
            <c:numRef>
              <c:f>Superficie!$D$7:$N$7</c:f>
              <c:numCache>
                <c:formatCode>0.00E+00</c:formatCode>
                <c:ptCount val="11"/>
                <c:pt idx="0">
                  <c:v>2.0234666627406264</c:v>
                </c:pt>
                <c:pt idx="1">
                  <c:v>6.2671065461817435</c:v>
                </c:pt>
                <c:pt idx="2">
                  <c:v>10.723334009038835</c:v>
                </c:pt>
                <c:pt idx="3">
                  <c:v>15.171267161306904</c:v>
                </c:pt>
                <c:pt idx="4">
                  <c:v>18.894434831809797</c:v>
                </c:pt>
                <c:pt idx="5">
                  <c:v>20.573471027468837</c:v>
                </c:pt>
                <c:pt idx="6">
                  <c:v>18.894450431134825</c:v>
                </c:pt>
                <c:pt idx="7">
                  <c:v>15.171298374637033</c:v>
                </c:pt>
                <c:pt idx="8">
                  <c:v>10.723380875485226</c:v>
                </c:pt>
                <c:pt idx="9">
                  <c:v>6.2671691475817539</c:v>
                </c:pt>
                <c:pt idx="10">
                  <c:v>2.0235451485531222</c:v>
                </c:pt>
              </c:numCache>
            </c:numRef>
          </c:val>
        </c:ser>
        <c:ser>
          <c:idx val="4"/>
          <c:order val="4"/>
          <c:val>
            <c:numRef>
              <c:f>Superficie!$D$8:$N$8</c:f>
              <c:numCache>
                <c:formatCode>0.00E+00</c:formatCode>
                <c:ptCount val="11"/>
                <c:pt idx="0">
                  <c:v>3.6457014697942496</c:v>
                </c:pt>
                <c:pt idx="1">
                  <c:v>8.2878331331896717</c:v>
                </c:pt>
                <c:pt idx="2">
                  <c:v>13.400625390289983</c:v>
                </c:pt>
                <c:pt idx="3">
                  <c:v>18.894429359265164</c:v>
                </c:pt>
                <c:pt idx="4">
                  <c:v>24.027678826452032</c:v>
                </c:pt>
                <c:pt idx="5">
                  <c:v>26.85344292419726</c:v>
                </c:pt>
                <c:pt idx="6">
                  <c:v>24.027694480188302</c:v>
                </c:pt>
                <c:pt idx="7">
                  <c:v>18.894460676851306</c:v>
                </c:pt>
                <c:pt idx="8">
                  <c:v>13.400672402318053</c:v>
                </c:pt>
                <c:pt idx="9">
                  <c:v>8.2878959105214438</c:v>
                </c:pt>
                <c:pt idx="10">
                  <c:v>3.6457801511993253</c:v>
                </c:pt>
              </c:numCache>
            </c:numRef>
          </c:val>
        </c:ser>
        <c:ser>
          <c:idx val="5"/>
          <c:order val="5"/>
          <c:val>
            <c:numRef>
              <c:f>Superficie!$D$9:$N$9</c:f>
              <c:numCache>
                <c:formatCode>0.00E+00</c:formatCode>
                <c:ptCount val="11"/>
                <c:pt idx="0">
                  <c:v>4.2328139786672363</c:v>
                </c:pt>
                <c:pt idx="1">
                  <c:v>9.0443793011007472</c:v>
                </c:pt>
                <c:pt idx="2">
                  <c:v>14.471975940151442</c:v>
                </c:pt>
                <c:pt idx="3">
                  <c:v>20.573459905730058</c:v>
                </c:pt>
                <c:pt idx="4">
                  <c:v>26.853437275141111</c:v>
                </c:pt>
                <c:pt idx="5">
                  <c:v>31.419048681664034</c:v>
                </c:pt>
                <c:pt idx="6">
                  <c:v>26.853452986582191</c:v>
                </c:pt>
                <c:pt idx="7">
                  <c:v>20.573491334824446</c:v>
                </c:pt>
                <c:pt idx="8">
                  <c:v>14.472023110176867</c:v>
                </c:pt>
                <c:pt idx="9">
                  <c:v>9.0444422732662613</c:v>
                </c:pt>
                <c:pt idx="10">
                  <c:v>4.2328928814776869</c:v>
                </c:pt>
              </c:numCache>
            </c:numRef>
          </c:val>
        </c:ser>
        <c:ser>
          <c:idx val="6"/>
          <c:order val="6"/>
          <c:val>
            <c:numRef>
              <c:f>Superficie!$D$10:$N$10</c:f>
              <c:numCache>
                <c:formatCode>0.00E+00</c:formatCode>
                <c:ptCount val="11"/>
                <c:pt idx="0">
                  <c:v>3.6457054712727368</c:v>
                </c:pt>
                <c:pt idx="1">
                  <c:v>8.2878371580494967</c:v>
                </c:pt>
                <c:pt idx="2">
                  <c:v>13.400629452883406</c:v>
                </c:pt>
                <c:pt idx="3">
                  <c:v>18.894433470265607</c:v>
                </c:pt>
                <c:pt idx="4">
                  <c:v>24.027682992548595</c:v>
                </c:pt>
                <c:pt idx="5">
                  <c:v>26.853447148021797</c:v>
                </c:pt>
                <c:pt idx="6">
                  <c:v>24.027698760549136</c:v>
                </c:pt>
                <c:pt idx="7">
                  <c:v>18.894465009317063</c:v>
                </c:pt>
                <c:pt idx="8">
                  <c:v>13.400676780237177</c:v>
                </c:pt>
                <c:pt idx="9">
                  <c:v>8.2879003266083888</c:v>
                </c:pt>
                <c:pt idx="10">
                  <c:v>3.6457845997789855</c:v>
                </c:pt>
              </c:numCache>
            </c:numRef>
          </c:val>
        </c:ser>
        <c:ser>
          <c:idx val="7"/>
          <c:order val="7"/>
          <c:val>
            <c:numRef>
              <c:f>Superficie!$D$11:$N$11</c:f>
              <c:numCache>
                <c:formatCode>0.00E+00</c:formatCode>
                <c:ptCount val="11"/>
                <c:pt idx="0">
                  <c:v>2.0234746872655305</c:v>
                </c:pt>
                <c:pt idx="1">
                  <c:v>6.2671146137778164</c:v>
                </c:pt>
                <c:pt idx="2">
                  <c:v>10.723342148053879</c:v>
                </c:pt>
                <c:pt idx="3">
                  <c:v>15.171275393091712</c:v>
                </c:pt>
                <c:pt idx="4">
                  <c:v>18.894443169902829</c:v>
                </c:pt>
                <c:pt idx="5">
                  <c:v>20.573479477369983</c:v>
                </c:pt>
                <c:pt idx="6">
                  <c:v>18.89445899073197</c:v>
                </c:pt>
                <c:pt idx="7">
                  <c:v>15.171307035323608</c:v>
                </c:pt>
                <c:pt idx="8">
                  <c:v>10.723389624119854</c:v>
                </c:pt>
                <c:pt idx="9">
                  <c:v>6.2671779695728587</c:v>
                </c:pt>
                <c:pt idx="10">
                  <c:v>2.0235540323677328</c:v>
                </c:pt>
              </c:numCache>
            </c:numRef>
          </c:val>
        </c:ser>
        <c:ser>
          <c:idx val="8"/>
          <c:order val="8"/>
          <c:val>
            <c:numRef>
              <c:f>Superficie!$D$12:$N$12</c:f>
              <c:numCache>
                <c:formatCode>0.00E+00</c:formatCode>
                <c:ptCount val="11"/>
                <c:pt idx="0">
                  <c:v>-0.35594790866780757</c:v>
                </c:pt>
                <c:pt idx="1">
                  <c:v>3.4368555131668601</c:v>
                </c:pt>
                <c:pt idx="2">
                  <c:v>7.2186191341162607</c:v>
                </c:pt>
                <c:pt idx="3">
                  <c:v>10.723351718905068</c:v>
                </c:pt>
                <c:pt idx="4">
                  <c:v>13.400648722482137</c:v>
                </c:pt>
                <c:pt idx="5">
                  <c:v>14.472005080961143</c:v>
                </c:pt>
                <c:pt idx="6">
                  <c:v>13.400664591136168</c:v>
                </c:pt>
                <c:pt idx="7">
                  <c:v>10.72338345480339</c:v>
                </c:pt>
                <c:pt idx="8">
                  <c:v>7.2186667458271048</c:v>
                </c:pt>
                <c:pt idx="9">
                  <c:v>3.4369190407961816</c:v>
                </c:pt>
                <c:pt idx="10">
                  <c:v>-0.35586836388302323</c:v>
                </c:pt>
              </c:numCache>
            </c:numRef>
          </c:val>
        </c:ser>
        <c:ser>
          <c:idx val="9"/>
          <c:order val="9"/>
          <c:val>
            <c:numRef>
              <c:f>Superficie!$D$13:$N$13</c:f>
              <c:numCache>
                <c:formatCode>0.00E+00</c:formatCode>
                <c:ptCount val="11"/>
                <c:pt idx="0">
                  <c:v>-3.2405854019578597</c:v>
                </c:pt>
                <c:pt idx="1">
                  <c:v>0.18282256979391212</c:v>
                </c:pt>
                <c:pt idx="2">
                  <c:v>3.436865035286814</c:v>
                </c:pt>
                <c:pt idx="3">
                  <c:v>6.2671337044963531</c:v>
                </c:pt>
                <c:pt idx="4">
                  <c:v>8.2878659459239579</c:v>
                </c:pt>
                <c:pt idx="5">
                  <c:v>9.0444179609620825</c:v>
                </c:pt>
                <c:pt idx="6">
                  <c:v>8.2878818573352113</c:v>
                </c:pt>
                <c:pt idx="7">
                  <c:v>6.2671655239671074</c:v>
                </c:pt>
                <c:pt idx="8">
                  <c:v>3.4369127678296683</c:v>
                </c:pt>
                <c:pt idx="9">
                  <c:v>0.18288625063938446</c:v>
                </c:pt>
                <c:pt idx="10">
                  <c:v>-3.2405056785243942</c:v>
                </c:pt>
              </c:numCache>
            </c:numRef>
          </c:val>
        </c:ser>
        <c:ser>
          <c:idx val="10"/>
          <c:order val="10"/>
          <c:val>
            <c:numRef>
              <c:f>Superficie!$D$14:$N$14</c:f>
              <c:numCache>
                <c:formatCode>0.00E+00</c:formatCode>
                <c:ptCount val="11"/>
                <c:pt idx="0">
                  <c:v>-6.4336755779124086</c:v>
                </c:pt>
                <c:pt idx="1">
                  <c:v>-3.2405758036848962</c:v>
                </c:pt>
                <c:pt idx="2">
                  <c:v>-0.35592879546080353</c:v>
                </c:pt>
                <c:pt idx="3">
                  <c:v>2.0235033626735315</c:v>
                </c:pt>
                <c:pt idx="4">
                  <c:v>3.645743842060083</c:v>
                </c:pt>
                <c:pt idx="5">
                  <c:v>4.2328622259675219</c:v>
                </c:pt>
                <c:pt idx="6">
                  <c:v>3.6457597927912673</c:v>
                </c:pt>
                <c:pt idx="7">
                  <c:v>2.0235352579340748</c:v>
                </c:pt>
                <c:pt idx="8">
                  <c:v>-0.35588095555699367</c:v>
                </c:pt>
                <c:pt idx="9">
                  <c:v>-3.2405119893856398</c:v>
                </c:pt>
                <c:pt idx="10">
                  <c:v>-6.433595699817805</c:v>
                </c:pt>
              </c:numCache>
            </c:numRef>
          </c:val>
        </c:ser>
        <c:bandFmts/>
        <c:axId val="147903616"/>
        <c:axId val="147905152"/>
        <c:axId val="146976256"/>
      </c:surface3DChart>
      <c:catAx>
        <c:axId val="147903616"/>
        <c:scaling>
          <c:orientation val="minMax"/>
        </c:scaling>
        <c:delete val="1"/>
        <c:axPos val="t"/>
        <c:majorTickMark val="out"/>
        <c:minorTickMark val="none"/>
        <c:tickLblPos val="none"/>
        <c:crossAx val="147905152"/>
        <c:crosses val="autoZero"/>
        <c:auto val="1"/>
        <c:lblAlgn val="ctr"/>
        <c:lblOffset val="100"/>
        <c:noMultiLvlLbl val="0"/>
      </c:catAx>
      <c:valAx>
        <c:axId val="147905152"/>
        <c:scaling>
          <c:orientation val="maxMin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47903616"/>
        <c:crosses val="autoZero"/>
        <c:crossBetween val="midCat"/>
        <c:majorUnit val="40"/>
      </c:valAx>
      <c:serAx>
        <c:axId val="146976256"/>
        <c:scaling>
          <c:orientation val="minMax"/>
        </c:scaling>
        <c:delete val="1"/>
        <c:axPos val="t"/>
        <c:majorTickMark val="out"/>
        <c:minorTickMark val="none"/>
        <c:tickLblPos val="none"/>
        <c:crossAx val="147905152"/>
        <c:crosses val="autoZero"/>
      </c:serAx>
    </c:plotArea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Carico!$A$4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Carico!$A$5</c:f>
              <c:strCache>
                <c:ptCount val="1"/>
                <c:pt idx="0">
                  <c:v>500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Carico!$D$5:$N$5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Carico!$A$6</c:f>
              <c:strCache>
                <c:ptCount val="1"/>
                <c:pt idx="0">
                  <c:v>1000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Carico!$D$6:$N$6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Carico!$A$7</c:f>
              <c:strCache>
                <c:ptCount val="1"/>
                <c:pt idx="0">
                  <c:v>1500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Carico!$D$7:$N$7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Carico!$A$8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Carico!$D$8:$N$8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Carico!$A$9</c:f>
              <c:strCache>
                <c:ptCount val="1"/>
                <c:pt idx="0">
                  <c:v>2500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Carico!$D$9:$N$9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Carico!$A$10</c:f>
              <c:strCache>
                <c:ptCount val="1"/>
                <c:pt idx="0">
                  <c:v>3000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Carico!$D$10:$N$10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tx>
            <c:strRef>
              <c:f>Carico!$A$11</c:f>
              <c:strCache>
                <c:ptCount val="1"/>
                <c:pt idx="0">
                  <c:v>3500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Carico!$D$11:$N$11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8"/>
          <c:order val="8"/>
          <c:tx>
            <c:strRef>
              <c:f>Carico!$A$12</c:f>
              <c:strCache>
                <c:ptCount val="1"/>
                <c:pt idx="0">
                  <c:v>4000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Carico!$D$12:$N$12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9"/>
          <c:order val="9"/>
          <c:tx>
            <c:strRef>
              <c:f>Carico!$A$13</c:f>
              <c:strCache>
                <c:ptCount val="1"/>
                <c:pt idx="0">
                  <c:v>4500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Carico!$D$13:$N$13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Carico!$A$14</c:f>
              <c:strCache>
                <c:ptCount val="1"/>
                <c:pt idx="0">
                  <c:v>5000</c:v>
                </c:pt>
              </c:strCache>
            </c:strRef>
          </c:tx>
          <c:invertIfNegative val="0"/>
          <c:cat>
            <c:numRef>
              <c:f>Carico!$D$1:$N$1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Carico!$D$14:$N$14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147979648"/>
        <c:axId val="147788928"/>
        <c:axId val="147785024"/>
      </c:bar3DChart>
      <c:catAx>
        <c:axId val="14797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88928"/>
        <c:crosses val="autoZero"/>
        <c:auto val="1"/>
        <c:lblAlgn val="ctr"/>
        <c:lblOffset val="100"/>
        <c:noMultiLvlLbl val="0"/>
      </c:catAx>
      <c:valAx>
        <c:axId val="14778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979648"/>
        <c:crosses val="autoZero"/>
        <c:crossBetween val="between"/>
      </c:valAx>
      <c:serAx>
        <c:axId val="14778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7788928"/>
        <c:crosses val="autoZero"/>
        <c:tickLblSkip val="5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Superficie!$D$4:$N$4</c:f>
              <c:numCache>
                <c:formatCode>0.00E+00</c:formatCode>
                <c:ptCount val="11"/>
                <c:pt idx="0">
                  <c:v>-6.4336961499725787</c:v>
                </c:pt>
                <c:pt idx="1">
                  <c:v>-3.2405964057584353</c:v>
                </c:pt>
                <c:pt idx="2">
                  <c:v>-0.35594949454837993</c:v>
                </c:pt>
                <c:pt idx="3">
                  <c:v>2.0234825130374006</c:v>
                </c:pt>
                <c:pt idx="4">
                  <c:v>3.6457228067219081</c:v>
                </c:pt>
                <c:pt idx="5">
                  <c:v>4.2328409893306977</c:v>
                </c:pt>
                <c:pt idx="6">
                  <c:v>3.6457383578723515</c:v>
                </c:pt>
                <c:pt idx="7">
                  <c:v>2.0235136437299337</c:v>
                </c:pt>
                <c:pt idx="8">
                  <c:v>-0.35590271859123024</c:v>
                </c:pt>
                <c:pt idx="9">
                  <c:v>-3.2405338665611332</c:v>
                </c:pt>
                <c:pt idx="10">
                  <c:v>-6.4336176639644513</c:v>
                </c:pt>
              </c:numCache>
            </c:numRef>
          </c:val>
        </c:ser>
        <c:ser>
          <c:idx val="1"/>
          <c:order val="1"/>
          <c:val>
            <c:numRef>
              <c:f>Superficie!$D$5:$N$5</c:f>
              <c:numCache>
                <c:formatCode>0.00E+00</c:formatCode>
                <c:ptCount val="11"/>
                <c:pt idx="0">
                  <c:v>-3.240601661375448</c:v>
                </c:pt>
                <c:pt idx="1">
                  <c:v>0.18280625730194608</c:v>
                </c:pt>
                <c:pt idx="2">
                  <c:v>3.4368486153644606</c:v>
                </c:pt>
                <c:pt idx="3">
                  <c:v>6.2671171344450318</c:v>
                </c:pt>
                <c:pt idx="4">
                  <c:v>8.2878491978412629</c:v>
                </c:pt>
                <c:pt idx="5">
                  <c:v>9.0444010226077314</c:v>
                </c:pt>
                <c:pt idx="6">
                  <c:v>8.2878647314140572</c:v>
                </c:pt>
                <c:pt idx="7">
                  <c:v>6.2671482260612512</c:v>
                </c:pt>
                <c:pt idx="8">
                  <c:v>3.436895322805964</c:v>
                </c:pt>
                <c:pt idx="9">
                  <c:v>0.18286868695054609</c:v>
                </c:pt>
                <c:pt idx="10">
                  <c:v>-3.2405233377684799</c:v>
                </c:pt>
              </c:numCache>
            </c:numRef>
          </c:val>
        </c:ser>
        <c:ser>
          <c:idx val="2"/>
          <c:order val="2"/>
          <c:val>
            <c:numRef>
              <c:f>Superficie!$D$6:$N$6</c:f>
              <c:numCache>
                <c:formatCode>0.00E+00</c:formatCode>
                <c:ptCount val="11"/>
                <c:pt idx="0">
                  <c:v>-0.35596000565432961</c:v>
                </c:pt>
                <c:pt idx="1">
                  <c:v>3.4368433613749598</c:v>
                </c:pt>
                <c:pt idx="2">
                  <c:v>7.2186068858181134</c:v>
                </c:pt>
                <c:pt idx="3">
                  <c:v>10.723339342075864</c:v>
                </c:pt>
                <c:pt idx="4">
                  <c:v>13.400636196491813</c:v>
                </c:pt>
                <c:pt idx="5">
                  <c:v>14.471992397075811</c:v>
                </c:pt>
                <c:pt idx="6">
                  <c:v>13.400651751945313</c:v>
                </c:pt>
                <c:pt idx="7">
                  <c:v>10.723370472627018</c:v>
                </c:pt>
                <c:pt idx="8">
                  <c:v>7.2186536399252494</c:v>
                </c:pt>
                <c:pt idx="9">
                  <c:v>3.4369058329389897</c:v>
                </c:pt>
                <c:pt idx="10">
                  <c:v>-0.35588165615790796</c:v>
                </c:pt>
              </c:numCache>
            </c:numRef>
          </c:val>
        </c:ser>
        <c:ser>
          <c:idx val="3"/>
          <c:order val="3"/>
          <c:val>
            <c:numRef>
              <c:f>Superficie!$D$7:$N$7</c:f>
              <c:numCache>
                <c:formatCode>0.00E+00</c:formatCode>
                <c:ptCount val="11"/>
                <c:pt idx="0">
                  <c:v>2.0234666627406264</c:v>
                </c:pt>
                <c:pt idx="1">
                  <c:v>6.2671065461817435</c:v>
                </c:pt>
                <c:pt idx="2">
                  <c:v>10.723334009038835</c:v>
                </c:pt>
                <c:pt idx="3">
                  <c:v>15.171267161306904</c:v>
                </c:pt>
                <c:pt idx="4">
                  <c:v>18.894434831809797</c:v>
                </c:pt>
                <c:pt idx="5">
                  <c:v>20.573471027468837</c:v>
                </c:pt>
                <c:pt idx="6">
                  <c:v>18.894450431134825</c:v>
                </c:pt>
                <c:pt idx="7">
                  <c:v>15.171298374637033</c:v>
                </c:pt>
                <c:pt idx="8">
                  <c:v>10.723380875485226</c:v>
                </c:pt>
                <c:pt idx="9">
                  <c:v>6.2671691475817539</c:v>
                </c:pt>
                <c:pt idx="10">
                  <c:v>2.0235451485531222</c:v>
                </c:pt>
              </c:numCache>
            </c:numRef>
          </c:val>
        </c:ser>
        <c:ser>
          <c:idx val="4"/>
          <c:order val="4"/>
          <c:val>
            <c:numRef>
              <c:f>Superficie!$D$8:$N$8</c:f>
              <c:numCache>
                <c:formatCode>0.00E+00</c:formatCode>
                <c:ptCount val="11"/>
                <c:pt idx="0">
                  <c:v>3.6457014697942496</c:v>
                </c:pt>
                <c:pt idx="1">
                  <c:v>8.2878331331896717</c:v>
                </c:pt>
                <c:pt idx="2">
                  <c:v>13.400625390289983</c:v>
                </c:pt>
                <c:pt idx="3">
                  <c:v>18.894429359265164</c:v>
                </c:pt>
                <c:pt idx="4">
                  <c:v>24.027678826452032</c:v>
                </c:pt>
                <c:pt idx="5">
                  <c:v>26.85344292419726</c:v>
                </c:pt>
                <c:pt idx="6">
                  <c:v>24.027694480188302</c:v>
                </c:pt>
                <c:pt idx="7">
                  <c:v>18.894460676851306</c:v>
                </c:pt>
                <c:pt idx="8">
                  <c:v>13.400672402318053</c:v>
                </c:pt>
                <c:pt idx="9">
                  <c:v>8.2878959105214438</c:v>
                </c:pt>
                <c:pt idx="10">
                  <c:v>3.6457801511993253</c:v>
                </c:pt>
              </c:numCache>
            </c:numRef>
          </c:val>
        </c:ser>
        <c:ser>
          <c:idx val="5"/>
          <c:order val="5"/>
          <c:val>
            <c:numRef>
              <c:f>Superficie!$D$9:$N$9</c:f>
              <c:numCache>
                <c:formatCode>0.00E+00</c:formatCode>
                <c:ptCount val="11"/>
                <c:pt idx="0">
                  <c:v>4.2328139786672363</c:v>
                </c:pt>
                <c:pt idx="1">
                  <c:v>9.0443793011007472</c:v>
                </c:pt>
                <c:pt idx="2">
                  <c:v>14.471975940151442</c:v>
                </c:pt>
                <c:pt idx="3">
                  <c:v>20.573459905730058</c:v>
                </c:pt>
                <c:pt idx="4">
                  <c:v>26.853437275141111</c:v>
                </c:pt>
                <c:pt idx="5">
                  <c:v>31.419048681664034</c:v>
                </c:pt>
                <c:pt idx="6">
                  <c:v>26.853452986582191</c:v>
                </c:pt>
                <c:pt idx="7">
                  <c:v>20.573491334824446</c:v>
                </c:pt>
                <c:pt idx="8">
                  <c:v>14.472023110176867</c:v>
                </c:pt>
                <c:pt idx="9">
                  <c:v>9.0444422732662613</c:v>
                </c:pt>
                <c:pt idx="10">
                  <c:v>4.2328928814776869</c:v>
                </c:pt>
              </c:numCache>
            </c:numRef>
          </c:val>
        </c:ser>
        <c:ser>
          <c:idx val="6"/>
          <c:order val="6"/>
          <c:val>
            <c:numRef>
              <c:f>Superficie!$D$10:$N$10</c:f>
              <c:numCache>
                <c:formatCode>0.00E+00</c:formatCode>
                <c:ptCount val="11"/>
                <c:pt idx="0">
                  <c:v>3.6457054712727368</c:v>
                </c:pt>
                <c:pt idx="1">
                  <c:v>8.2878371580494967</c:v>
                </c:pt>
                <c:pt idx="2">
                  <c:v>13.400629452883406</c:v>
                </c:pt>
                <c:pt idx="3">
                  <c:v>18.894433470265607</c:v>
                </c:pt>
                <c:pt idx="4">
                  <c:v>24.027682992548595</c:v>
                </c:pt>
                <c:pt idx="5">
                  <c:v>26.853447148021797</c:v>
                </c:pt>
                <c:pt idx="6">
                  <c:v>24.027698760549136</c:v>
                </c:pt>
                <c:pt idx="7">
                  <c:v>18.894465009317063</c:v>
                </c:pt>
                <c:pt idx="8">
                  <c:v>13.400676780237177</c:v>
                </c:pt>
                <c:pt idx="9">
                  <c:v>8.2879003266083888</c:v>
                </c:pt>
                <c:pt idx="10">
                  <c:v>3.6457845997789855</c:v>
                </c:pt>
              </c:numCache>
            </c:numRef>
          </c:val>
        </c:ser>
        <c:ser>
          <c:idx val="7"/>
          <c:order val="7"/>
          <c:val>
            <c:numRef>
              <c:f>Superficie!$D$11:$N$11</c:f>
              <c:numCache>
                <c:formatCode>0.00E+00</c:formatCode>
                <c:ptCount val="11"/>
                <c:pt idx="0">
                  <c:v>2.0234746872655305</c:v>
                </c:pt>
                <c:pt idx="1">
                  <c:v>6.2671146137778164</c:v>
                </c:pt>
                <c:pt idx="2">
                  <c:v>10.723342148053879</c:v>
                </c:pt>
                <c:pt idx="3">
                  <c:v>15.171275393091712</c:v>
                </c:pt>
                <c:pt idx="4">
                  <c:v>18.894443169902829</c:v>
                </c:pt>
                <c:pt idx="5">
                  <c:v>20.573479477369983</c:v>
                </c:pt>
                <c:pt idx="6">
                  <c:v>18.89445899073197</c:v>
                </c:pt>
                <c:pt idx="7">
                  <c:v>15.171307035323608</c:v>
                </c:pt>
                <c:pt idx="8">
                  <c:v>10.723389624119854</c:v>
                </c:pt>
                <c:pt idx="9">
                  <c:v>6.2671779695728587</c:v>
                </c:pt>
                <c:pt idx="10">
                  <c:v>2.0235540323677328</c:v>
                </c:pt>
              </c:numCache>
            </c:numRef>
          </c:val>
        </c:ser>
        <c:ser>
          <c:idx val="8"/>
          <c:order val="8"/>
          <c:val>
            <c:numRef>
              <c:f>Superficie!$D$12:$N$12</c:f>
              <c:numCache>
                <c:formatCode>0.00E+00</c:formatCode>
                <c:ptCount val="11"/>
                <c:pt idx="0">
                  <c:v>-0.35594790866780757</c:v>
                </c:pt>
                <c:pt idx="1">
                  <c:v>3.4368555131668601</c:v>
                </c:pt>
                <c:pt idx="2">
                  <c:v>7.2186191341162607</c:v>
                </c:pt>
                <c:pt idx="3">
                  <c:v>10.723351718905068</c:v>
                </c:pt>
                <c:pt idx="4">
                  <c:v>13.400648722482137</c:v>
                </c:pt>
                <c:pt idx="5">
                  <c:v>14.472005080961143</c:v>
                </c:pt>
                <c:pt idx="6">
                  <c:v>13.400664591136168</c:v>
                </c:pt>
                <c:pt idx="7">
                  <c:v>10.72338345480339</c:v>
                </c:pt>
                <c:pt idx="8">
                  <c:v>7.2186667458271048</c:v>
                </c:pt>
                <c:pt idx="9">
                  <c:v>3.4369190407961816</c:v>
                </c:pt>
                <c:pt idx="10">
                  <c:v>-0.35586836388302323</c:v>
                </c:pt>
              </c:numCache>
            </c:numRef>
          </c:val>
        </c:ser>
        <c:ser>
          <c:idx val="9"/>
          <c:order val="9"/>
          <c:val>
            <c:numRef>
              <c:f>Superficie!$D$13:$N$13</c:f>
              <c:numCache>
                <c:formatCode>0.00E+00</c:formatCode>
                <c:ptCount val="11"/>
                <c:pt idx="0">
                  <c:v>-3.2405854019578597</c:v>
                </c:pt>
                <c:pt idx="1">
                  <c:v>0.18282256979391212</c:v>
                </c:pt>
                <c:pt idx="2">
                  <c:v>3.436865035286814</c:v>
                </c:pt>
                <c:pt idx="3">
                  <c:v>6.2671337044963531</c:v>
                </c:pt>
                <c:pt idx="4">
                  <c:v>8.2878659459239579</c:v>
                </c:pt>
                <c:pt idx="5">
                  <c:v>9.0444179609620825</c:v>
                </c:pt>
                <c:pt idx="6">
                  <c:v>8.2878818573352113</c:v>
                </c:pt>
                <c:pt idx="7">
                  <c:v>6.2671655239671074</c:v>
                </c:pt>
                <c:pt idx="8">
                  <c:v>3.4369127678296683</c:v>
                </c:pt>
                <c:pt idx="9">
                  <c:v>0.18288625063938446</c:v>
                </c:pt>
                <c:pt idx="10">
                  <c:v>-3.2405056785243942</c:v>
                </c:pt>
              </c:numCache>
            </c:numRef>
          </c:val>
        </c:ser>
        <c:ser>
          <c:idx val="10"/>
          <c:order val="10"/>
          <c:val>
            <c:numRef>
              <c:f>Superficie!$D$14:$N$14</c:f>
              <c:numCache>
                <c:formatCode>0.00E+00</c:formatCode>
                <c:ptCount val="11"/>
                <c:pt idx="0">
                  <c:v>-6.4336755779124086</c:v>
                </c:pt>
                <c:pt idx="1">
                  <c:v>-3.2405758036848962</c:v>
                </c:pt>
                <c:pt idx="2">
                  <c:v>-0.35592879546080353</c:v>
                </c:pt>
                <c:pt idx="3">
                  <c:v>2.0235033626735315</c:v>
                </c:pt>
                <c:pt idx="4">
                  <c:v>3.645743842060083</c:v>
                </c:pt>
                <c:pt idx="5">
                  <c:v>4.2328622259675219</c:v>
                </c:pt>
                <c:pt idx="6">
                  <c:v>3.6457597927912673</c:v>
                </c:pt>
                <c:pt idx="7">
                  <c:v>2.0235352579340748</c:v>
                </c:pt>
                <c:pt idx="8">
                  <c:v>-0.35588095555699367</c:v>
                </c:pt>
                <c:pt idx="9">
                  <c:v>-3.2405119893856398</c:v>
                </c:pt>
                <c:pt idx="10">
                  <c:v>-6.433595699817805</c:v>
                </c:pt>
              </c:numCache>
            </c:numRef>
          </c:val>
        </c:ser>
        <c:bandFmts/>
        <c:axId val="152897792"/>
        <c:axId val="152903680"/>
        <c:axId val="153025600"/>
      </c:surface3DChart>
      <c:catAx>
        <c:axId val="152897792"/>
        <c:scaling>
          <c:orientation val="minMax"/>
        </c:scaling>
        <c:delete val="1"/>
        <c:axPos val="t"/>
        <c:majorTickMark val="out"/>
        <c:minorTickMark val="none"/>
        <c:tickLblPos val="none"/>
        <c:crossAx val="152903680"/>
        <c:crosses val="autoZero"/>
        <c:auto val="1"/>
        <c:lblAlgn val="ctr"/>
        <c:lblOffset val="100"/>
        <c:noMultiLvlLbl val="0"/>
      </c:catAx>
      <c:valAx>
        <c:axId val="152903680"/>
        <c:scaling>
          <c:orientation val="maxMin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2897792"/>
        <c:crosses val="autoZero"/>
        <c:crossBetween val="midCat"/>
        <c:majorUnit val="40"/>
      </c:valAx>
      <c:serAx>
        <c:axId val="153025600"/>
        <c:scaling>
          <c:orientation val="minMax"/>
        </c:scaling>
        <c:delete val="1"/>
        <c:axPos val="t"/>
        <c:majorTickMark val="out"/>
        <c:minorTickMark val="none"/>
        <c:tickLblPos val="none"/>
        <c:crossAx val="152903680"/>
        <c:crosses val="autoZero"/>
      </c:serAx>
    </c:plotArea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val>
            <c:numRef>
              <c:f>Carico!$D$4:$N$4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Carico!$D$5:$N$5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Carico!$D$6:$N$6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Carico!$D$7:$N$7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Carico!$D$8:$N$8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Carico!$D$9:$N$9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Carico!$D$10:$N$10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invertIfNegative val="0"/>
          <c:val>
            <c:numRef>
              <c:f>Carico!$D$11:$N$11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8"/>
          <c:order val="8"/>
          <c:invertIfNegative val="0"/>
          <c:val>
            <c:numRef>
              <c:f>Carico!$D$12:$N$12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9"/>
          <c:order val="9"/>
          <c:invertIfNegative val="0"/>
          <c:val>
            <c:numRef>
              <c:f>Carico!$D$13:$N$13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0"/>
          <c:order val="10"/>
          <c:invertIfNegative val="0"/>
          <c:val>
            <c:numRef>
              <c:f>Carico!$D$14:$N$14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152951040"/>
        <c:axId val="154140672"/>
        <c:axId val="152953728"/>
      </c:bar3DChart>
      <c:catAx>
        <c:axId val="15295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54140672"/>
        <c:crosses val="autoZero"/>
        <c:auto val="1"/>
        <c:lblAlgn val="ctr"/>
        <c:lblOffset val="100"/>
        <c:noMultiLvlLbl val="0"/>
      </c:catAx>
      <c:valAx>
        <c:axId val="15414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951040"/>
        <c:crosses val="autoZero"/>
        <c:crossBetween val="between"/>
      </c:valAx>
      <c:serAx>
        <c:axId val="15295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541406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val>
            <c:numRef>
              <c:f>Mx!$D$4:$N$4</c:f>
              <c:numCache>
                <c:formatCode>0.00</c:formatCode>
                <c:ptCount val="11"/>
                <c:pt idx="0">
                  <c:v>1.8256893932447026E-2</c:v>
                </c:pt>
                <c:pt idx="1">
                  <c:v>16450.820233456041</c:v>
                </c:pt>
                <c:pt idx="2">
                  <c:v>26944.796922008976</c:v>
                </c:pt>
                <c:pt idx="3">
                  <c:v>40383.559735180941</c:v>
                </c:pt>
                <c:pt idx="4">
                  <c:v>55206.513854230448</c:v>
                </c:pt>
                <c:pt idx="5">
                  <c:v>62625.110950582995</c:v>
                </c:pt>
                <c:pt idx="6">
                  <c:v>55206.511544490626</c:v>
                </c:pt>
                <c:pt idx="7">
                  <c:v>40383.55463477959</c:v>
                </c:pt>
                <c:pt idx="8">
                  <c:v>26944.788226960609</c:v>
                </c:pt>
                <c:pt idx="9">
                  <c:v>16450.807221017149</c:v>
                </c:pt>
                <c:pt idx="10">
                  <c:v>1.3851701563538652E-3</c:v>
                </c:pt>
              </c:numCache>
            </c:numRef>
          </c:val>
        </c:ser>
        <c:ser>
          <c:idx val="1"/>
          <c:order val="1"/>
          <c:val>
            <c:numRef>
              <c:f>Mx!$D$5:$N$5</c:f>
              <c:numCache>
                <c:formatCode>0.00</c:formatCode>
                <c:ptCount val="11"/>
                <c:pt idx="0">
                  <c:v>1.7516490263285042E-2</c:v>
                </c:pt>
                <c:pt idx="1">
                  <c:v>11291.037400149333</c:v>
                </c:pt>
                <c:pt idx="2">
                  <c:v>23665.65594604396</c:v>
                </c:pt>
                <c:pt idx="3">
                  <c:v>42612.16322897889</c:v>
                </c:pt>
                <c:pt idx="4">
                  <c:v>65002.673138841688</c:v>
                </c:pt>
                <c:pt idx="5">
                  <c:v>77215.658163717919</c:v>
                </c:pt>
                <c:pt idx="6">
                  <c:v>65002.671331719597</c:v>
                </c:pt>
                <c:pt idx="7">
                  <c:v>42612.159131232824</c:v>
                </c:pt>
                <c:pt idx="8">
                  <c:v>23665.648719432389</c:v>
                </c:pt>
                <c:pt idx="9">
                  <c:v>11291.026118075853</c:v>
                </c:pt>
                <c:pt idx="10">
                  <c:v>1.4973823276988162E-3</c:v>
                </c:pt>
              </c:numCache>
            </c:numRef>
          </c:val>
        </c:ser>
        <c:ser>
          <c:idx val="2"/>
          <c:order val="2"/>
          <c:val>
            <c:numRef>
              <c:f>Mx!$D$6:$N$6</c:f>
              <c:numCache>
                <c:formatCode>0.00</c:formatCode>
                <c:ptCount val="11"/>
                <c:pt idx="0">
                  <c:v>1.6831164116758321E-2</c:v>
                </c:pt>
                <c:pt idx="1">
                  <c:v>5321.9237297473646</c:v>
                </c:pt>
                <c:pt idx="2">
                  <c:v>18468.738760818662</c:v>
                </c:pt>
                <c:pt idx="3">
                  <c:v>46060.804396085063</c:v>
                </c:pt>
                <c:pt idx="4">
                  <c:v>84985.462545635208</c:v>
                </c:pt>
                <c:pt idx="5">
                  <c:v>111551.0774289962</c:v>
                </c:pt>
                <c:pt idx="6">
                  <c:v>84985.461202807972</c:v>
                </c:pt>
                <c:pt idx="7">
                  <c:v>46060.801199990499</c:v>
                </c:pt>
                <c:pt idx="8">
                  <c:v>18468.732783298816</c:v>
                </c:pt>
                <c:pt idx="9">
                  <c:v>5321.9137862123171</c:v>
                </c:pt>
                <c:pt idx="10">
                  <c:v>1.6100769359736786E-3</c:v>
                </c:pt>
              </c:numCache>
            </c:numRef>
          </c:val>
        </c:ser>
        <c:ser>
          <c:idx val="3"/>
          <c:order val="3"/>
          <c:val>
            <c:numRef>
              <c:f>Mx!$D$7:$N$7</c:f>
              <c:numCache>
                <c:formatCode>0.00</c:formatCode>
                <c:ptCount val="11"/>
                <c:pt idx="0">
                  <c:v>1.6181435100798894E-2</c:v>
                </c:pt>
                <c:pt idx="1">
                  <c:v>-2815.5699571562377</c:v>
                </c:pt>
                <c:pt idx="2">
                  <c:v>9654.5254987390508</c:v>
                </c:pt>
                <c:pt idx="3">
                  <c:v>48317.700309487111</c:v>
                </c:pt>
                <c:pt idx="4">
                  <c:v>117569.02234785867</c:v>
                </c:pt>
                <c:pt idx="5">
                  <c:v>184575.45210525993</c:v>
                </c:pt>
                <c:pt idx="6">
                  <c:v>117569.02140984208</c:v>
                </c:pt>
                <c:pt idx="7">
                  <c:v>48317.697884625108</c:v>
                </c:pt>
                <c:pt idx="8">
                  <c:v>9654.5205563803665</c:v>
                </c:pt>
                <c:pt idx="9">
                  <c:v>-2815.5788190763642</c:v>
                </c:pt>
                <c:pt idx="10">
                  <c:v>1.722933724702792E-3</c:v>
                </c:pt>
              </c:numCache>
            </c:numRef>
          </c:val>
        </c:ser>
        <c:ser>
          <c:idx val="4"/>
          <c:order val="4"/>
          <c:val>
            <c:numRef>
              <c:f>Mx!$D$8:$N$8</c:f>
              <c:numCache>
                <c:formatCode>0.00</c:formatCode>
                <c:ptCount val="11"/>
                <c:pt idx="0">
                  <c:v>1.5552353514593064E-2</c:v>
                </c:pt>
                <c:pt idx="1">
                  <c:v>-12101.361628433155</c:v>
                </c:pt>
                <c:pt idx="2">
                  <c:v>-3323.5303139998878</c:v>
                </c:pt>
                <c:pt idx="3">
                  <c:v>42743.379533253203</c:v>
                </c:pt>
                <c:pt idx="4">
                  <c:v>153832.35988268134</c:v>
                </c:pt>
                <c:pt idx="5">
                  <c:v>333021.4315979142</c:v>
                </c:pt>
                <c:pt idx="6">
                  <c:v>153832.35928033551</c:v>
                </c:pt>
                <c:pt idx="7">
                  <c:v>42743.377742506789</c:v>
                </c:pt>
                <c:pt idx="8">
                  <c:v>-3323.5344114695476</c:v>
                </c:pt>
                <c:pt idx="9">
                  <c:v>-12101.36959033285</c:v>
                </c:pt>
                <c:pt idx="10">
                  <c:v>1.8357522862944007E-3</c:v>
                </c:pt>
              </c:numCache>
            </c:numRef>
          </c:val>
        </c:ser>
        <c:ser>
          <c:idx val="5"/>
          <c:order val="5"/>
          <c:val>
            <c:numRef>
              <c:f>Mx!$D$9:$N$9</c:f>
              <c:numCache>
                <c:formatCode>0.00</c:formatCode>
                <c:ptCount val="11"/>
                <c:pt idx="0">
                  <c:v>1.4934075673631338E-2</c:v>
                </c:pt>
                <c:pt idx="1">
                  <c:v>-17411.869660819244</c:v>
                </c:pt>
                <c:pt idx="2">
                  <c:v>-13630.439955112093</c:v>
                </c:pt>
                <c:pt idx="3">
                  <c:v>27395.444002244334</c:v>
                </c:pt>
                <c:pt idx="4">
                  <c:v>158037.13935483582</c:v>
                </c:pt>
                <c:pt idx="5">
                  <c:v>608747.14216555504</c:v>
                </c:pt>
                <c:pt idx="6">
                  <c:v>158037.13901969916</c:v>
                </c:pt>
                <c:pt idx="7">
                  <c:v>27395.442717847491</c:v>
                </c:pt>
                <c:pt idx="8">
                  <c:v>-13630.443367953305</c:v>
                </c:pt>
                <c:pt idx="9">
                  <c:v>-17411.876856358584</c:v>
                </c:pt>
                <c:pt idx="10">
                  <c:v>1.9482990884192276E-3</c:v>
                </c:pt>
              </c:numCache>
            </c:numRef>
          </c:val>
        </c:ser>
        <c:ser>
          <c:idx val="6"/>
          <c:order val="6"/>
          <c:val>
            <c:numRef>
              <c:f>Mx!$D$10:$N$10</c:f>
              <c:numCache>
                <c:formatCode>0.00</c:formatCode>
                <c:ptCount val="11"/>
                <c:pt idx="0">
                  <c:v>1.4321005705382934E-2</c:v>
                </c:pt>
                <c:pt idx="1">
                  <c:v>-12101.362628873103</c:v>
                </c:pt>
                <c:pt idx="2">
                  <c:v>-3323.5310638773813</c:v>
                </c:pt>
                <c:pt idx="3">
                  <c:v>42743.379050858719</c:v>
                </c:pt>
                <c:pt idx="4">
                  <c:v>153832.35967000705</c:v>
                </c:pt>
                <c:pt idx="5">
                  <c:v>333021.43163926614</c:v>
                </c:pt>
                <c:pt idx="6">
                  <c:v>153832.35954011191</c:v>
                </c:pt>
                <c:pt idx="7">
                  <c:v>42743.378160976579</c:v>
                </c:pt>
                <c:pt idx="8">
                  <c:v>-3323.5339245917321</c:v>
                </c:pt>
                <c:pt idx="9">
                  <c:v>-12101.369160033291</c:v>
                </c:pt>
                <c:pt idx="10">
                  <c:v>2.0602849611546974E-3</c:v>
                </c:pt>
              </c:numCache>
            </c:numRef>
          </c:val>
        </c:ser>
        <c:ser>
          <c:idx val="7"/>
          <c:order val="7"/>
          <c:val>
            <c:numRef>
              <c:f>Mx!$D$11:$N$11</c:f>
              <c:numCache>
                <c:formatCode>0.00</c:formatCode>
                <c:ptCount val="11"/>
                <c:pt idx="0">
                  <c:v>1.3710634405583731E-2</c:v>
                </c:pt>
                <c:pt idx="1">
                  <c:v>-2815.5720018556103</c:v>
                </c:pt>
                <c:pt idx="2">
                  <c:v>9654.5239406182463</c:v>
                </c:pt>
                <c:pt idx="3">
                  <c:v>48317.699283325208</c:v>
                </c:pt>
                <c:pt idx="4">
                  <c:v>117569.02186349672</c:v>
                </c:pt>
                <c:pt idx="5">
                  <c:v>184575.45213477942</c:v>
                </c:pt>
                <c:pt idx="6">
                  <c:v>117569.02188594705</c:v>
                </c:pt>
                <c:pt idx="7">
                  <c:v>48317.698692853337</c:v>
                </c:pt>
                <c:pt idx="8">
                  <c:v>9654.5215205286058</c:v>
                </c:pt>
                <c:pt idx="9">
                  <c:v>-2815.5779519620919</c:v>
                </c:pt>
                <c:pt idx="10">
                  <c:v>2.1714251538826643E-3</c:v>
                </c:pt>
              </c:numCache>
            </c:numRef>
          </c:val>
        </c:ser>
        <c:ser>
          <c:idx val="8"/>
          <c:order val="8"/>
          <c:val>
            <c:numRef>
              <c:f>Mx!$D$12:$N$12</c:f>
              <c:numCache>
                <c:formatCode>0.00</c:formatCode>
                <c:ptCount val="11"/>
                <c:pt idx="0">
                  <c:v>1.3102268880189121E-2</c:v>
                </c:pt>
                <c:pt idx="1">
                  <c:v>5321.9205486523333</c:v>
                </c:pt>
                <c:pt idx="2">
                  <c:v>18468.736277943004</c:v>
                </c:pt>
                <c:pt idx="3">
                  <c:v>46060.802707143019</c:v>
                </c:pt>
                <c:pt idx="4">
                  <c:v>84985.461676479041</c:v>
                </c:pt>
                <c:pt idx="5">
                  <c:v>111551.07734458262</c:v>
                </c:pt>
                <c:pt idx="6">
                  <c:v>84985.461810232489</c:v>
                </c:pt>
                <c:pt idx="7">
                  <c:v>46060.802338565045</c:v>
                </c:pt>
                <c:pt idx="8">
                  <c:v>18468.73420022312</c:v>
                </c:pt>
                <c:pt idx="9">
                  <c:v>5321.9150998359546</c:v>
                </c:pt>
                <c:pt idx="10">
                  <c:v>2.2815682977165666E-3</c:v>
                </c:pt>
              </c:numCache>
            </c:numRef>
          </c:val>
        </c:ser>
        <c:ser>
          <c:idx val="9"/>
          <c:order val="9"/>
          <c:val>
            <c:numRef>
              <c:f>Mx!$D$13:$N$13</c:f>
              <c:numCache>
                <c:formatCode>0.00</c:formatCode>
                <c:ptCount val="11"/>
                <c:pt idx="0">
                  <c:v>1.2495530907054143E-2</c:v>
                </c:pt>
                <c:pt idx="1">
                  <c:v>11291.032928037523</c:v>
                </c:pt>
                <c:pt idx="2">
                  <c:v>23665.65236281342</c:v>
                </c:pt>
                <c:pt idx="3">
                  <c:v>42612.160707754614</c:v>
                </c:pt>
                <c:pt idx="4">
                  <c:v>65002.671728061578</c:v>
                </c:pt>
                <c:pt idx="5">
                  <c:v>77215.657825001079</c:v>
                </c:pt>
                <c:pt idx="6">
                  <c:v>65002.671951887656</c:v>
                </c:pt>
                <c:pt idx="7">
                  <c:v>42612.160511606548</c:v>
                </c:pt>
                <c:pt idx="8">
                  <c:v>23665.650541950166</c:v>
                </c:pt>
                <c:pt idx="9">
                  <c:v>11291.027879751966</c:v>
                </c:pt>
                <c:pt idx="10">
                  <c:v>2.3909369661592426E-3</c:v>
                </c:pt>
              </c:numCache>
            </c:numRef>
          </c:val>
        </c:ser>
        <c:ser>
          <c:idx val="10"/>
          <c:order val="10"/>
          <c:val>
            <c:numRef>
              <c:f>Mx!$D$14:$N$14</c:f>
              <c:numCache>
                <c:formatCode>0.00</c:formatCode>
                <c:ptCount val="11"/>
                <c:pt idx="0">
                  <c:v>1.1887861519868339E-2</c:v>
                </c:pt>
                <c:pt idx="1">
                  <c:v>16450.814210881643</c:v>
                </c:pt>
                <c:pt idx="2">
                  <c:v>26944.79199727903</c:v>
                </c:pt>
                <c:pt idx="3">
                  <c:v>40383.556170311458</c:v>
                </c:pt>
                <c:pt idx="4">
                  <c:v>55206.51171690417</c:v>
                </c:pt>
                <c:pt idx="5">
                  <c:v>62625.110198762639</c:v>
                </c:pt>
                <c:pt idx="6">
                  <c:v>55206.51204746728</c:v>
                </c:pt>
                <c:pt idx="7">
                  <c:v>40383.556160714041</c:v>
                </c:pt>
                <c:pt idx="8">
                  <c:v>26944.79039787058</c:v>
                </c:pt>
                <c:pt idx="9">
                  <c:v>16450.809413836792</c:v>
                </c:pt>
                <c:pt idx="10">
                  <c:v>2.5007233814575451E-3</c:v>
                </c:pt>
              </c:numCache>
            </c:numRef>
          </c:val>
        </c:ser>
        <c:bandFmts/>
        <c:axId val="154481792"/>
        <c:axId val="154483328"/>
        <c:axId val="154200704"/>
      </c:surfaceChart>
      <c:catAx>
        <c:axId val="15448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54483328"/>
        <c:crosses val="autoZero"/>
        <c:auto val="1"/>
        <c:lblAlgn val="ctr"/>
        <c:lblOffset val="100"/>
        <c:noMultiLvlLbl val="0"/>
      </c:catAx>
      <c:valAx>
        <c:axId val="1544833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one"/>
        <c:crossAx val="154481792"/>
        <c:crosses val="autoZero"/>
        <c:crossBetween val="midCat"/>
      </c:valAx>
      <c:serAx>
        <c:axId val="15420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4483328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val>
            <c:numRef>
              <c:f>My!$D$4:$N$4</c:f>
              <c:numCache>
                <c:formatCode>0.00</c:formatCode>
                <c:ptCount val="11"/>
                <c:pt idx="0">
                  <c:v>1.4096106701641827E-2</c:v>
                </c:pt>
                <c:pt idx="1">
                  <c:v>1.2169708934642616E-2</c:v>
                </c:pt>
                <c:pt idx="2">
                  <c:v>1.0288005706608297E-2</c:v>
                </c:pt>
                <c:pt idx="3">
                  <c:v>8.4116915223376842E-3</c:v>
                </c:pt>
                <c:pt idx="4">
                  <c:v>6.5112820320697056E-3</c:v>
                </c:pt>
                <c:pt idx="5">
                  <c:v>4.5680388052440589E-3</c:v>
                </c:pt>
                <c:pt idx="6">
                  <c:v>2.5732403553647819E-3</c:v>
                </c:pt>
                <c:pt idx="7">
                  <c:v>5.2685921366387345E-4</c:v>
                </c:pt>
                <c:pt idx="8">
                  <c:v>-1.5638496863220237E-3</c:v>
                </c:pt>
                <c:pt idx="9">
                  <c:v>-3.6855141912854137E-3</c:v>
                </c:pt>
                <c:pt idx="10">
                  <c:v>-5.8192820488282369E-3</c:v>
                </c:pt>
              </c:numCache>
            </c:numRef>
          </c:val>
        </c:ser>
        <c:ser>
          <c:idx val="1"/>
          <c:order val="1"/>
          <c:val>
            <c:numRef>
              <c:f>My!$D$5:$N$5</c:f>
              <c:numCache>
                <c:formatCode>0.00</c:formatCode>
                <c:ptCount val="11"/>
                <c:pt idx="0">
                  <c:v>16450.82129468365</c:v>
                </c:pt>
                <c:pt idx="1">
                  <c:v>11291.037326483634</c:v>
                </c:pt>
                <c:pt idx="2">
                  <c:v>5321.9226581142384</c:v>
                </c:pt>
                <c:pt idx="3">
                  <c:v>-2815.5719243320177</c:v>
                </c:pt>
                <c:pt idx="4">
                  <c:v>-12101.36441543529</c:v>
                </c:pt>
                <c:pt idx="5">
                  <c:v>-17411.873209883295</c:v>
                </c:pt>
                <c:pt idx="6">
                  <c:v>-12101.36689065348</c:v>
                </c:pt>
                <c:pt idx="7">
                  <c:v>-2815.5769229509792</c:v>
                </c:pt>
                <c:pt idx="8">
                  <c:v>5321.9150425448142</c:v>
                </c:pt>
                <c:pt idx="9">
                  <c:v>11291.026956167425</c:v>
                </c:pt>
                <c:pt idx="10">
                  <c:v>16450.808004124905</c:v>
                </c:pt>
              </c:numCache>
            </c:numRef>
          </c:val>
        </c:ser>
        <c:ser>
          <c:idx val="2"/>
          <c:order val="2"/>
          <c:val>
            <c:numRef>
              <c:f>My!$D$6:$N$6</c:f>
              <c:numCache>
                <c:formatCode>0.00</c:formatCode>
                <c:ptCount val="11"/>
                <c:pt idx="0">
                  <c:v>26944.802714229034</c:v>
                </c:pt>
                <c:pt idx="1">
                  <c:v>23665.66046086451</c:v>
                </c:pt>
                <c:pt idx="2">
                  <c:v>18468.742289345926</c:v>
                </c:pt>
                <c:pt idx="3">
                  <c:v>9654.5282763984542</c:v>
                </c:pt>
                <c:pt idx="4">
                  <c:v>-3323.5280995041189</c:v>
                </c:pt>
                <c:pt idx="5">
                  <c:v>-13630.438152352373</c:v>
                </c:pt>
                <c:pt idx="6">
                  <c:v>-3323.5295461023397</c:v>
                </c:pt>
                <c:pt idx="7">
                  <c:v>9654.5252884802449</c:v>
                </c:pt>
                <c:pt idx="8">
                  <c:v>18468.737575722418</c:v>
                </c:pt>
                <c:pt idx="9">
                  <c:v>23665.65376222651</c:v>
                </c:pt>
                <c:pt idx="10">
                  <c:v>26944.79375434187</c:v>
                </c:pt>
              </c:numCache>
            </c:numRef>
          </c:val>
        </c:ser>
        <c:ser>
          <c:idx val="3"/>
          <c:order val="3"/>
          <c:val>
            <c:numRef>
              <c:f>My!$D$7:$N$7</c:f>
              <c:numCache>
                <c:formatCode>0.00</c:formatCode>
                <c:ptCount val="11"/>
                <c:pt idx="0">
                  <c:v>40383.569188074514</c:v>
                </c:pt>
                <c:pt idx="1">
                  <c:v>42612.171235995636</c:v>
                </c:pt>
                <c:pt idx="2">
                  <c:v>46060.811347645511</c:v>
                </c:pt>
                <c:pt idx="3">
                  <c:v>48317.706537667676</c:v>
                </c:pt>
                <c:pt idx="4">
                  <c:v>42743.385312116014</c:v>
                </c:pt>
                <c:pt idx="5">
                  <c:v>27395.449555065396</c:v>
                </c:pt>
                <c:pt idx="6">
                  <c:v>42743.384559886072</c:v>
                </c:pt>
                <c:pt idx="7">
                  <c:v>48317.704902124693</c:v>
                </c:pt>
                <c:pt idx="8">
                  <c:v>46060.808578270597</c:v>
                </c:pt>
                <c:pt idx="9">
                  <c:v>42612.166994054656</c:v>
                </c:pt>
                <c:pt idx="10">
                  <c:v>40383.563120599487</c:v>
                </c:pt>
              </c:numCache>
            </c:numRef>
          </c:val>
        </c:ser>
        <c:ser>
          <c:idx val="4"/>
          <c:order val="4"/>
          <c:val>
            <c:numRef>
              <c:f>My!$D$8:$N$8</c:f>
              <c:numCache>
                <c:formatCode>0.00</c:formatCode>
                <c:ptCount val="11"/>
                <c:pt idx="0">
                  <c:v>55206.525687020694</c:v>
                </c:pt>
                <c:pt idx="1">
                  <c:v>65002.683365103032</c:v>
                </c:pt>
                <c:pt idx="2">
                  <c:v>84985.47161563985</c:v>
                </c:pt>
                <c:pt idx="3">
                  <c:v>117569.03065624971</c:v>
                </c:pt>
                <c:pt idx="4">
                  <c:v>153832.36776325665</c:v>
                </c:pt>
                <c:pt idx="5">
                  <c:v>158037.14708225997</c:v>
                </c:pt>
                <c:pt idx="6">
                  <c:v>153832.36746628111</c:v>
                </c:pt>
                <c:pt idx="7">
                  <c:v>117569.02990944019</c:v>
                </c:pt>
                <c:pt idx="8">
                  <c:v>84985.470130759393</c:v>
                </c:pt>
                <c:pt idx="9">
                  <c:v>65002.680759706629</c:v>
                </c:pt>
                <c:pt idx="10">
                  <c:v>55206.521560287285</c:v>
                </c:pt>
              </c:numCache>
            </c:numRef>
          </c:val>
        </c:ser>
        <c:ser>
          <c:idx val="5"/>
          <c:order val="5"/>
          <c:val>
            <c:numRef>
              <c:f>My!$D$9:$N$9</c:f>
              <c:numCache>
                <c:formatCode>0.00</c:formatCode>
                <c:ptCount val="11"/>
                <c:pt idx="0">
                  <c:v>62625.123857648621</c:v>
                </c:pt>
                <c:pt idx="1">
                  <c:v>77215.669321612135</c:v>
                </c:pt>
                <c:pt idx="2">
                  <c:v>111551.08732422246</c:v>
                </c:pt>
                <c:pt idx="3">
                  <c:v>184575.46117114639</c:v>
                </c:pt>
                <c:pt idx="4">
                  <c:v>333021.44020687934</c:v>
                </c:pt>
                <c:pt idx="5">
                  <c:v>608747.15062648722</c:v>
                </c:pt>
                <c:pt idx="6">
                  <c:v>333021.44020108791</c:v>
                </c:pt>
                <c:pt idx="7">
                  <c:v>184575.46099710229</c:v>
                </c:pt>
                <c:pt idx="8">
                  <c:v>111551.08667705233</c:v>
                </c:pt>
                <c:pt idx="9">
                  <c:v>77215.667798293478</c:v>
                </c:pt>
                <c:pt idx="10">
                  <c:v>62625.121029741611</c:v>
                </c:pt>
              </c:numCache>
            </c:numRef>
          </c:val>
        </c:ser>
        <c:ser>
          <c:idx val="6"/>
          <c:order val="6"/>
          <c:val>
            <c:numRef>
              <c:f>My!$D$10:$N$10</c:f>
              <c:numCache>
                <c:formatCode>0.00</c:formatCode>
                <c:ptCount val="11"/>
                <c:pt idx="0">
                  <c:v>55206.524285209234</c:v>
                </c:pt>
                <c:pt idx="1">
                  <c:v>65002.682207150283</c:v>
                </c:pt>
                <c:pt idx="2">
                  <c:v>84985.470724620856</c:v>
                </c:pt>
                <c:pt idx="3">
                  <c:v>117569.03003534944</c:v>
                </c:pt>
                <c:pt idx="4">
                  <c:v>153832.36740433818</c:v>
                </c:pt>
                <c:pt idx="5">
                  <c:v>158037.14696952759</c:v>
                </c:pt>
                <c:pt idx="6">
                  <c:v>153832.36757807547</c:v>
                </c:pt>
                <c:pt idx="7">
                  <c:v>117569.0302200795</c:v>
                </c:pt>
                <c:pt idx="8">
                  <c:v>84985.470613511192</c:v>
                </c:pt>
                <c:pt idx="9">
                  <c:v>65002.681390663805</c:v>
                </c:pt>
                <c:pt idx="10">
                  <c:v>55206.522319412827</c:v>
                </c:pt>
              </c:numCache>
            </c:numRef>
          </c:val>
        </c:ser>
        <c:ser>
          <c:idx val="7"/>
          <c:order val="7"/>
          <c:val>
            <c:numRef>
              <c:f>My!$D$11:$N$11</c:f>
              <c:numCache>
                <c:formatCode>0.00</c:formatCode>
                <c:ptCount val="11"/>
                <c:pt idx="0">
                  <c:v>40383.56604608021</c:v>
                </c:pt>
                <c:pt idx="1">
                  <c:v>42612.168605272585</c:v>
                </c:pt>
                <c:pt idx="2">
                  <c:v>46060.809274773921</c:v>
                </c:pt>
                <c:pt idx="3">
                  <c:v>48317.705031924466</c:v>
                </c:pt>
                <c:pt idx="4">
                  <c:v>42743.384362496268</c:v>
                </c:pt>
                <c:pt idx="5">
                  <c:v>27395.449136373485</c:v>
                </c:pt>
                <c:pt idx="6">
                  <c:v>42743.384634912865</c:v>
                </c:pt>
                <c:pt idx="7">
                  <c:v>48317.705423221974</c:v>
                </c:pt>
                <c:pt idx="8">
                  <c:v>46060.809490285887</c:v>
                </c:pt>
                <c:pt idx="9">
                  <c:v>42612.168239541024</c:v>
                </c:pt>
                <c:pt idx="10">
                  <c:v>40383.564643105608</c:v>
                </c:pt>
              </c:numCache>
            </c:numRef>
          </c:val>
        </c:ser>
        <c:ser>
          <c:idx val="8"/>
          <c:order val="8"/>
          <c:val>
            <c:numRef>
              <c:f>My!$D$12:$N$12</c:f>
              <c:numCache>
                <c:formatCode>0.00</c:formatCode>
                <c:ptCount val="11"/>
                <c:pt idx="0">
                  <c:v>26944.797146873861</c:v>
                </c:pt>
                <c:pt idx="1">
                  <c:v>23665.655724266377</c:v>
                </c:pt>
                <c:pt idx="2">
                  <c:v>18468.738451060119</c:v>
                </c:pt>
                <c:pt idx="3">
                  <c:v>9654.5253556130738</c:v>
                </c:pt>
                <c:pt idx="4">
                  <c:v>-3323.5301072967486</c:v>
                </c:pt>
                <c:pt idx="5">
                  <c:v>-13630.439268757713</c:v>
                </c:pt>
                <c:pt idx="6">
                  <c:v>-3323.5298091064151</c:v>
                </c:pt>
                <c:pt idx="7">
                  <c:v>9654.5258225341931</c:v>
                </c:pt>
                <c:pt idx="8">
                  <c:v>18468.738828810296</c:v>
                </c:pt>
                <c:pt idx="9">
                  <c:v>23665.655631383001</c:v>
                </c:pt>
                <c:pt idx="10">
                  <c:v>26944.79610858161</c:v>
                </c:pt>
              </c:numCache>
            </c:numRef>
          </c:val>
        </c:ser>
        <c:ser>
          <c:idx val="9"/>
          <c:order val="9"/>
          <c:val>
            <c:numRef>
              <c:f>My!$D$13:$N$13</c:f>
              <c:numCache>
                <c:formatCode>0.00</c:formatCode>
                <c:ptCount val="11"/>
                <c:pt idx="0">
                  <c:v>16450.812239385785</c:v>
                </c:pt>
                <c:pt idx="1">
                  <c:v>11291.029523547619</c:v>
                </c:pt>
                <c:pt idx="2">
                  <c:v>5321.9161761880123</c:v>
                </c:pt>
                <c:pt idx="3">
                  <c:v>-2815.5770592801141</c:v>
                </c:pt>
                <c:pt idx="4">
                  <c:v>-12101.368192564511</c:v>
                </c:pt>
                <c:pt idx="5">
                  <c:v>-17411.875628828828</c:v>
                </c:pt>
                <c:pt idx="6">
                  <c:v>-12101.36796354069</c:v>
                </c:pt>
                <c:pt idx="7">
                  <c:v>-2815.5766813566238</c:v>
                </c:pt>
                <c:pt idx="8">
                  <c:v>5321.9165339688461</c:v>
                </c:pt>
                <c:pt idx="9">
                  <c:v>11291.029572804815</c:v>
                </c:pt>
                <c:pt idx="10">
                  <c:v>16450.811503331595</c:v>
                </c:pt>
              </c:numCache>
            </c:numRef>
          </c:val>
        </c:ser>
        <c:ser>
          <c:idx val="10"/>
          <c:order val="10"/>
          <c:val>
            <c:numRef>
              <c:f>My!$D$14:$N$14</c:f>
              <c:numCache>
                <c:formatCode>0.00</c:formatCode>
                <c:ptCount val="11"/>
                <c:pt idx="0">
                  <c:v>-3.9474596284062344E-11</c:v>
                </c:pt>
                <c:pt idx="1">
                  <c:v>-2.6984587404083665E-12</c:v>
                </c:pt>
                <c:pt idx="2">
                  <c:v>-9.2518585385429706E-12</c:v>
                </c:pt>
                <c:pt idx="3">
                  <c:v>1.5419764230904951E-11</c:v>
                </c:pt>
                <c:pt idx="4">
                  <c:v>1.1410625530869664E-10</c:v>
                </c:pt>
                <c:pt idx="5">
                  <c:v>3.5465457731081382E-11</c:v>
                </c:pt>
                <c:pt idx="6">
                  <c:v>4.9343245538895839E-11</c:v>
                </c:pt>
                <c:pt idx="7">
                  <c:v>4.009138700035287E-11</c:v>
                </c:pt>
                <c:pt idx="8">
                  <c:v>4.4717316269624351E-11</c:v>
                </c:pt>
                <c:pt idx="9">
                  <c:v>-4.7030280904260098E-11</c:v>
                </c:pt>
                <c:pt idx="10">
                  <c:v>-7.8949192843851554E-11</c:v>
                </c:pt>
              </c:numCache>
            </c:numRef>
          </c:val>
        </c:ser>
        <c:bandFmts/>
        <c:axId val="154255744"/>
        <c:axId val="154257280"/>
        <c:axId val="154243520"/>
      </c:surfaceChart>
      <c:catAx>
        <c:axId val="15425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54257280"/>
        <c:crosses val="autoZero"/>
        <c:auto val="1"/>
        <c:lblAlgn val="ctr"/>
        <c:lblOffset val="100"/>
        <c:noMultiLvlLbl val="0"/>
      </c:catAx>
      <c:valAx>
        <c:axId val="154257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one"/>
        <c:crossAx val="154255744"/>
        <c:crosses val="autoZero"/>
        <c:crossBetween val="midCat"/>
      </c:valAx>
      <c:serAx>
        <c:axId val="15424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4257280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val>
            <c:numRef>
              <c:f>Mxy!$D$4:$N$4</c:f>
              <c:numCache>
                <c:formatCode>0.00</c:formatCode>
                <c:ptCount val="11"/>
                <c:pt idx="0">
                  <c:v>3.2285867806396908E-3</c:v>
                </c:pt>
                <c:pt idx="1">
                  <c:v>-12204.047230148139</c:v>
                </c:pt>
                <c:pt idx="2">
                  <c:v>-17230.178586826947</c:v>
                </c:pt>
                <c:pt idx="3">
                  <c:v>-17696.389477069137</c:v>
                </c:pt>
                <c:pt idx="4">
                  <c:v>-11693.832605094161</c:v>
                </c:pt>
                <c:pt idx="5">
                  <c:v>1.1171368028170844E-3</c:v>
                </c:pt>
                <c:pt idx="6">
                  <c:v>11693.834908674185</c:v>
                </c:pt>
                <c:pt idx="7">
                  <c:v>17696.391997926537</c:v>
                </c:pt>
                <c:pt idx="8">
                  <c:v>17230.181491937637</c:v>
                </c:pt>
                <c:pt idx="9">
                  <c:v>12204.050666371784</c:v>
                </c:pt>
                <c:pt idx="10">
                  <c:v>8.4590769728393796E-4</c:v>
                </c:pt>
              </c:numCache>
            </c:numRef>
          </c:val>
        </c:ser>
        <c:ser>
          <c:idx val="1"/>
          <c:order val="1"/>
          <c:val>
            <c:numRef>
              <c:f>Mxy!$D$5:$N$5</c:f>
              <c:numCache>
                <c:formatCode>0.00</c:formatCode>
                <c:ptCount val="11"/>
                <c:pt idx="0">
                  <c:v>-12204.047345212732</c:v>
                </c:pt>
                <c:pt idx="1">
                  <c:v>-16631.335951732333</c:v>
                </c:pt>
                <c:pt idx="2">
                  <c:v>-22471.300685773615</c:v>
                </c:pt>
                <c:pt idx="3">
                  <c:v>-24226.188992751857</c:v>
                </c:pt>
                <c:pt idx="4">
                  <c:v>-17103.273096600878</c:v>
                </c:pt>
                <c:pt idx="5">
                  <c:v>-4.7423082744697036E-5</c:v>
                </c:pt>
                <c:pt idx="6">
                  <c:v>17103.273099384689</c:v>
                </c:pt>
                <c:pt idx="7">
                  <c:v>24226.189285858152</c:v>
                </c:pt>
                <c:pt idx="8">
                  <c:v>22471.301440297826</c:v>
                </c:pt>
                <c:pt idx="9">
                  <c:v>16631.337232812584</c:v>
                </c:pt>
                <c:pt idx="10">
                  <c:v>12204.048771526974</c:v>
                </c:pt>
              </c:numCache>
            </c:numRef>
          </c:val>
        </c:ser>
        <c:ser>
          <c:idx val="2"/>
          <c:order val="2"/>
          <c:val>
            <c:numRef>
              <c:f>Mxy!$D$6:$N$6</c:f>
              <c:numCache>
                <c:formatCode>0.00</c:formatCode>
                <c:ptCount val="11"/>
                <c:pt idx="0">
                  <c:v>-17230.178885139168</c:v>
                </c:pt>
                <c:pt idx="1">
                  <c:v>-22471.300771168615</c:v>
                </c:pt>
                <c:pt idx="2">
                  <c:v>-31331.663755422607</c:v>
                </c:pt>
                <c:pt idx="3">
                  <c:v>-36890.002671485687</c:v>
                </c:pt>
                <c:pt idx="4">
                  <c:v>-29165.777535732552</c:v>
                </c:pt>
                <c:pt idx="5">
                  <c:v>-7.3322025981623377E-4</c:v>
                </c:pt>
                <c:pt idx="6">
                  <c:v>29165.776178564527</c:v>
                </c:pt>
                <c:pt idx="7">
                  <c:v>36890.001631979445</c:v>
                </c:pt>
                <c:pt idx="8">
                  <c:v>31331.663198266942</c:v>
                </c:pt>
                <c:pt idx="9">
                  <c:v>22471.300736823825</c:v>
                </c:pt>
                <c:pt idx="10">
                  <c:v>17230.179123808586</c:v>
                </c:pt>
              </c:numCache>
            </c:numRef>
          </c:val>
        </c:ser>
        <c:ser>
          <c:idx val="3"/>
          <c:order val="3"/>
          <c:val>
            <c:numRef>
              <c:f>Mxy!$D$7:$N$7</c:f>
              <c:numCache>
                <c:formatCode>0.00</c:formatCode>
                <c:ptCount val="11"/>
                <c:pt idx="0">
                  <c:v>-17696.390084149163</c:v>
                </c:pt>
                <c:pt idx="1">
                  <c:v>-24226.1892117319</c:v>
                </c:pt>
                <c:pt idx="2">
                  <c:v>-36890.002728212225</c:v>
                </c:pt>
                <c:pt idx="3">
                  <c:v>-49389.156952978788</c:v>
                </c:pt>
                <c:pt idx="4">
                  <c:v>-46781.783447626301</c:v>
                </c:pt>
                <c:pt idx="5">
                  <c:v>-1.0962743207048537E-3</c:v>
                </c:pt>
                <c:pt idx="6">
                  <c:v>46781.78136144366</c:v>
                </c:pt>
                <c:pt idx="7">
                  <c:v>49389.155172563507</c:v>
                </c:pt>
                <c:pt idx="8">
                  <c:v>36890.001404344453</c:v>
                </c:pt>
                <c:pt idx="9">
                  <c:v>24226.188387299251</c:v>
                </c:pt>
                <c:pt idx="10">
                  <c:v>17696.389614058648</c:v>
                </c:pt>
              </c:numCache>
            </c:numRef>
          </c:val>
        </c:ser>
        <c:ser>
          <c:idx val="4"/>
          <c:order val="4"/>
          <c:val>
            <c:numRef>
              <c:f>Mxy!$D$8:$N$8</c:f>
              <c:numCache>
                <c:formatCode>0.00</c:formatCode>
                <c:ptCount val="11"/>
                <c:pt idx="0">
                  <c:v>-11693.833607552611</c:v>
                </c:pt>
                <c:pt idx="1">
                  <c:v>-17103.27350381522</c:v>
                </c:pt>
                <c:pt idx="2">
                  <c:v>-29165.777664222071</c:v>
                </c:pt>
                <c:pt idx="3">
                  <c:v>-46781.783473202267</c:v>
                </c:pt>
                <c:pt idx="4">
                  <c:v>-60482.05455776774</c:v>
                </c:pt>
                <c:pt idx="5">
                  <c:v>-1.2506770335423628E-3</c:v>
                </c:pt>
                <c:pt idx="6">
                  <c:v>60482.052150911986</c:v>
                </c:pt>
                <c:pt idx="7">
                  <c:v>46781.781337546054</c:v>
                </c:pt>
                <c:pt idx="8">
                  <c:v>29165.775935491249</c:v>
                </c:pt>
                <c:pt idx="9">
                  <c:v>17103.272239195452</c:v>
                </c:pt>
                <c:pt idx="10">
                  <c:v>11693.832748655226</c:v>
                </c:pt>
              </c:numCache>
            </c:numRef>
          </c:val>
        </c:ser>
        <c:ser>
          <c:idx val="5"/>
          <c:order val="5"/>
          <c:val>
            <c:numRef>
              <c:f>Mxy!$D$9:$N$9</c:f>
              <c:numCache>
                <c:formatCode>0.00</c:formatCode>
                <c:ptCount val="11"/>
                <c:pt idx="0">
                  <c:v>-3.2337019975317262E-4</c:v>
                </c:pt>
                <c:pt idx="1">
                  <c:v>-6.8166914088705092E-4</c:v>
                </c:pt>
                <c:pt idx="2">
                  <c:v>-9.6094478547254566E-4</c:v>
                </c:pt>
                <c:pt idx="3">
                  <c:v>-1.1546714794184885E-3</c:v>
                </c:pt>
                <c:pt idx="4">
                  <c:v>-1.2586516915133769E-3</c:v>
                </c:pt>
                <c:pt idx="5">
                  <c:v>-1.2746917200780041E-3</c:v>
                </c:pt>
                <c:pt idx="6">
                  <c:v>-1.211917558900192E-3</c:v>
                </c:pt>
                <c:pt idx="7">
                  <c:v>-1.0882176739970518E-3</c:v>
                </c:pt>
                <c:pt idx="8">
                  <c:v>-9.3266147397722909E-4</c:v>
                </c:pt>
                <c:pt idx="9">
                  <c:v>-7.8798739385395789E-4</c:v>
                </c:pt>
                <c:pt idx="10">
                  <c:v>-7.0948414550760686E-4</c:v>
                </c:pt>
              </c:numCache>
            </c:numRef>
          </c:val>
        </c:ser>
        <c:ser>
          <c:idx val="6"/>
          <c:order val="6"/>
          <c:val>
            <c:numRef>
              <c:f>Mxy!$D$10:$N$10</c:f>
              <c:numCache>
                <c:formatCode>0.00</c:formatCode>
                <c:ptCount val="11"/>
                <c:pt idx="0">
                  <c:v>11693.83303076745</c:v>
                </c:pt>
                <c:pt idx="1">
                  <c:v>17103.272226830777</c:v>
                </c:pt>
                <c:pt idx="2">
                  <c:v>29165.775832633193</c:v>
                </c:pt>
                <c:pt idx="3">
                  <c:v>46781.781252330133</c:v>
                </c:pt>
                <c:pt idx="4">
                  <c:v>60482.052124509872</c:v>
                </c:pt>
                <c:pt idx="5">
                  <c:v>-1.2203266742795273E-3</c:v>
                </c:pt>
                <c:pt idx="6">
                  <c:v>-60482.054502257968</c:v>
                </c:pt>
                <c:pt idx="7">
                  <c:v>-46781.783446161127</c:v>
                </c:pt>
                <c:pt idx="8">
                  <c:v>-29165.777734574265</c:v>
                </c:pt>
                <c:pt idx="9">
                  <c:v>-17103.273746661329</c:v>
                </c:pt>
                <c:pt idx="10">
                  <c:v>-11693.834097369599</c:v>
                </c:pt>
              </c:numCache>
            </c:numRef>
          </c:val>
        </c:ser>
        <c:ser>
          <c:idx val="7"/>
          <c:order val="7"/>
          <c:val>
            <c:numRef>
              <c:f>Mxy!$D$11:$N$11</c:f>
              <c:numCache>
                <c:formatCode>0.00</c:formatCode>
                <c:ptCount val="11"/>
                <c:pt idx="0">
                  <c:v>17696.389730175099</c:v>
                </c:pt>
                <c:pt idx="1">
                  <c:v>24226.188205806862</c:v>
                </c:pt>
                <c:pt idx="2">
                  <c:v>36890.001178855768</c:v>
                </c:pt>
                <c:pt idx="3">
                  <c:v>49389.155009848291</c:v>
                </c:pt>
                <c:pt idx="4">
                  <c:v>46781.781280896314</c:v>
                </c:pt>
                <c:pt idx="5">
                  <c:v>-1.1229010807609382E-3</c:v>
                </c:pt>
                <c:pt idx="6">
                  <c:v>-46781.783476957229</c:v>
                </c:pt>
                <c:pt idx="7">
                  <c:v>-49389.157059320911</c:v>
                </c:pt>
                <c:pt idx="8">
                  <c:v>-36890.002988726665</c:v>
                </c:pt>
                <c:pt idx="9">
                  <c:v>-24226.18967758492</c:v>
                </c:pt>
                <c:pt idx="10">
                  <c:v>-17696.390745256787</c:v>
                </c:pt>
              </c:numCache>
            </c:numRef>
          </c:val>
        </c:ser>
        <c:ser>
          <c:idx val="8"/>
          <c:order val="8"/>
          <c:val>
            <c:numRef>
              <c:f>Mxy!$D$12:$N$12</c:f>
              <c:numCache>
                <c:formatCode>0.00</c:formatCode>
                <c:ptCount val="11"/>
                <c:pt idx="0">
                  <c:v>17230.178947322449</c:v>
                </c:pt>
                <c:pt idx="1">
                  <c:v>22471.300258254443</c:v>
                </c:pt>
                <c:pt idx="2">
                  <c:v>31331.662714119135</c:v>
                </c:pt>
                <c:pt idx="3">
                  <c:v>36890.00123174052</c:v>
                </c:pt>
                <c:pt idx="4">
                  <c:v>29165.775860542049</c:v>
                </c:pt>
                <c:pt idx="5">
                  <c:v>-1.0105331287806822E-3</c:v>
                </c:pt>
                <c:pt idx="6">
                  <c:v>-29165.777837846974</c:v>
                </c:pt>
                <c:pt idx="7">
                  <c:v>-36890.00308257607</c:v>
                </c:pt>
                <c:pt idx="8">
                  <c:v>-31331.664363335673</c:v>
                </c:pt>
                <c:pt idx="9">
                  <c:v>-22471.301617971858</c:v>
                </c:pt>
                <c:pt idx="10">
                  <c:v>-17230.179865361868</c:v>
                </c:pt>
              </c:numCache>
            </c:numRef>
          </c:val>
        </c:ser>
        <c:ser>
          <c:idx val="9"/>
          <c:order val="9"/>
          <c:val>
            <c:numRef>
              <c:f>Mxy!$D$13:$N$13</c:f>
              <c:numCache>
                <c:formatCode>0.00</c:formatCode>
                <c:ptCount val="11"/>
                <c:pt idx="0">
                  <c:v>12204.048093743442</c:v>
                </c:pt>
                <c:pt idx="1">
                  <c:v>16631.336223337188</c:v>
                </c:pt>
                <c:pt idx="2">
                  <c:v>22471.300435135239</c:v>
                </c:pt>
                <c:pt idx="3">
                  <c:v>24226.188340101718</c:v>
                </c:pt>
                <c:pt idx="4">
                  <c:v>17103.272205363559</c:v>
                </c:pt>
                <c:pt idx="5">
                  <c:v>-9.1559598914948807E-4</c:v>
                </c:pt>
                <c:pt idx="6">
                  <c:v>-17103.273983128915</c:v>
                </c:pt>
                <c:pt idx="7">
                  <c:v>-24226.189970197815</c:v>
                </c:pt>
                <c:pt idx="8">
                  <c:v>-22471.301855600872</c:v>
                </c:pt>
                <c:pt idx="9">
                  <c:v>-16631.337396499424</c:v>
                </c:pt>
                <c:pt idx="10">
                  <c:v>-12204.048879593409</c:v>
                </c:pt>
              </c:numCache>
            </c:numRef>
          </c:val>
        </c:ser>
        <c:ser>
          <c:idx val="10"/>
          <c:order val="10"/>
          <c:val>
            <c:numRef>
              <c:f>Mxy!$D$14:$N$14</c:f>
              <c:numCache>
                <c:formatCode>0.00</c:formatCode>
                <c:ptCount val="11"/>
                <c:pt idx="0">
                  <c:v>-1.1529549068553832E-3</c:v>
                </c:pt>
                <c:pt idx="1">
                  <c:v>12204.048711141821</c:v>
                </c:pt>
                <c:pt idx="2">
                  <c:v>17230.179491248342</c:v>
                </c:pt>
                <c:pt idx="3">
                  <c:v>17696.389968075226</c:v>
                </c:pt>
                <c:pt idx="4">
                  <c:v>11693.832872303497</c:v>
                </c:pt>
                <c:pt idx="5">
                  <c:v>-8.9098224107273276E-4</c:v>
                </c:pt>
                <c:pt idx="6">
                  <c:v>-11693.834562762084</c:v>
                </c:pt>
                <c:pt idx="7">
                  <c:v>-17696.391405736089</c:v>
                </c:pt>
                <c:pt idx="8">
                  <c:v>-17230.180578536758</c:v>
                </c:pt>
                <c:pt idx="9">
                  <c:v>-12204.049442542182</c:v>
                </c:pt>
                <c:pt idx="10">
                  <c:v>9.8686491077791694E-12</c:v>
                </c:pt>
              </c:numCache>
            </c:numRef>
          </c:val>
        </c:ser>
        <c:bandFmts/>
        <c:axId val="154351488"/>
        <c:axId val="154353024"/>
        <c:axId val="154507456"/>
      </c:surfaceChart>
      <c:catAx>
        <c:axId val="15435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53024"/>
        <c:crosses val="autoZero"/>
        <c:auto val="1"/>
        <c:lblAlgn val="ctr"/>
        <c:lblOffset val="100"/>
        <c:noMultiLvlLbl val="0"/>
      </c:catAx>
      <c:valAx>
        <c:axId val="1543530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one"/>
        <c:crossAx val="154351488"/>
        <c:crosses val="autoZero"/>
        <c:crossBetween val="midCat"/>
      </c:valAx>
      <c:serAx>
        <c:axId val="15450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5302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9951881014873"/>
          <c:y val="0.21320209973753282"/>
          <c:w val="0.82206714785651791"/>
          <c:h val="0.73539734616506269"/>
        </c:manualLayout>
      </c:layout>
      <c:scatterChart>
        <c:scatterStyle val="lineMarker"/>
        <c:varyColors val="0"/>
        <c:ser>
          <c:idx val="1"/>
          <c:order val="0"/>
          <c:tx>
            <c:v>FE (SAP2000)</c:v>
          </c:tx>
          <c:marker>
            <c:symbol val="none"/>
          </c:marker>
          <c:xVal>
            <c:numRef>
              <c:f>Confronto!$A$3:$A$13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Confronto!$C$3:$C$13</c:f>
              <c:numCache>
                <c:formatCode>0.000</c:formatCode>
                <c:ptCount val="11"/>
                <c:pt idx="0">
                  <c:v>4.0616880000000002</c:v>
                </c:pt>
                <c:pt idx="1">
                  <c:v>8.924633</c:v>
                </c:pt>
                <c:pt idx="2">
                  <c:v>14.329466</c:v>
                </c:pt>
                <c:pt idx="3">
                  <c:v>20.291615</c:v>
                </c:pt>
                <c:pt idx="4">
                  <c:v>26.298971999999999</c:v>
                </c:pt>
                <c:pt idx="5">
                  <c:v>30.064785000000001</c:v>
                </c:pt>
                <c:pt idx="6">
                  <c:v>26.298971999999999</c:v>
                </c:pt>
                <c:pt idx="7">
                  <c:v>20.291615</c:v>
                </c:pt>
                <c:pt idx="8">
                  <c:v>14.329466</c:v>
                </c:pt>
                <c:pt idx="9">
                  <c:v>8.924633</c:v>
                </c:pt>
                <c:pt idx="10">
                  <c:v>4.0616880000000002</c:v>
                </c:pt>
              </c:numCache>
            </c:numRef>
          </c:yVal>
          <c:smooth val="0"/>
        </c:ser>
        <c:ser>
          <c:idx val="0"/>
          <c:order val="1"/>
          <c:tx>
            <c:v>FD</c:v>
          </c:tx>
          <c:marker>
            <c:symbol val="none"/>
          </c:marker>
          <c:xVal>
            <c:numRef>
              <c:f>Confronto!$A$3:$A$13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Confronto!$B$3:$B$13</c:f>
              <c:numCache>
                <c:formatCode>0.000</c:formatCode>
                <c:ptCount val="11"/>
                <c:pt idx="0">
                  <c:v>4.2328409181860982</c:v>
                </c:pt>
                <c:pt idx="1">
                  <c:v>9.0444009618723911</c:v>
                </c:pt>
                <c:pt idx="2">
                  <c:v>14.471992346357938</c:v>
                </c:pt>
                <c:pt idx="3">
                  <c:v>20.573470986558828</c:v>
                </c:pt>
                <c:pt idx="4">
                  <c:v>26.853442892996966</c:v>
                </c:pt>
                <c:pt idx="5">
                  <c:v>31.419048660134909</c:v>
                </c:pt>
                <c:pt idx="6">
                  <c:v>26.853447136147043</c:v>
                </c:pt>
                <c:pt idx="7">
                  <c:v>20.573479475127783</c:v>
                </c:pt>
                <c:pt idx="8">
                  <c:v>14.472005088306943</c:v>
                </c:pt>
                <c:pt idx="9">
                  <c:v>9.0444179778174973</c:v>
                </c:pt>
                <c:pt idx="10">
                  <c:v>4.2328622522123469</c:v>
                </c:pt>
              </c:numCache>
            </c:numRef>
          </c:yVal>
          <c:smooth val="0"/>
        </c:ser>
        <c:ser>
          <c:idx val="2"/>
          <c:order val="2"/>
          <c:tx>
            <c:v>FE (SAP2000 - Fine Mesh)</c:v>
          </c:tx>
          <c:marker>
            <c:symbol val="none"/>
          </c:marker>
          <c:xVal>
            <c:numRef>
              <c:f>Confronto!$E$3:$E$23</c:f>
              <c:numCache>
                <c:formatCode>General</c:formatCode>
                <c:ptCount val="21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2750</c:v>
                </c:pt>
                <c:pt idx="12">
                  <c:v>3000</c:v>
                </c:pt>
                <c:pt idx="13">
                  <c:v>3250</c:v>
                </c:pt>
                <c:pt idx="14">
                  <c:v>3500</c:v>
                </c:pt>
                <c:pt idx="15">
                  <c:v>3750</c:v>
                </c:pt>
                <c:pt idx="16">
                  <c:v>4000</c:v>
                </c:pt>
                <c:pt idx="17">
                  <c:v>4250</c:v>
                </c:pt>
                <c:pt idx="18">
                  <c:v>4500</c:v>
                </c:pt>
                <c:pt idx="19">
                  <c:v>4750</c:v>
                </c:pt>
                <c:pt idx="20">
                  <c:v>5000</c:v>
                </c:pt>
              </c:numCache>
            </c:numRef>
          </c:xVal>
          <c:yVal>
            <c:numRef>
              <c:f>Confronto!$F$3:$F$23</c:f>
              <c:numCache>
                <c:formatCode>General</c:formatCode>
                <c:ptCount val="21"/>
                <c:pt idx="0">
                  <c:v>4.0171289999999997</c:v>
                </c:pt>
                <c:pt idx="1">
                  <c:v>6.4123130000000002</c:v>
                </c:pt>
                <c:pt idx="2">
                  <c:v>8.91296</c:v>
                </c:pt>
                <c:pt idx="3">
                  <c:v>11.553103999999999</c:v>
                </c:pt>
                <c:pt idx="4">
                  <c:v>14.346185999999999</c:v>
                </c:pt>
                <c:pt idx="5">
                  <c:v>17.279837000000001</c:v>
                </c:pt>
                <c:pt idx="6">
                  <c:v>20.306951000000002</c:v>
                </c:pt>
                <c:pt idx="7">
                  <c:v>23.331253</c:v>
                </c:pt>
                <c:pt idx="8">
                  <c:v>26.181369</c:v>
                </c:pt>
                <c:pt idx="9">
                  <c:v>28.574964999999999</c:v>
                </c:pt>
                <c:pt idx="10">
                  <c:v>29.828014</c:v>
                </c:pt>
                <c:pt idx="11">
                  <c:v>28.574964999999999</c:v>
                </c:pt>
                <c:pt idx="12">
                  <c:v>26.181369</c:v>
                </c:pt>
                <c:pt idx="13">
                  <c:v>23.331253</c:v>
                </c:pt>
                <c:pt idx="14">
                  <c:v>20.306951000000002</c:v>
                </c:pt>
                <c:pt idx="15">
                  <c:v>17.279837000000001</c:v>
                </c:pt>
                <c:pt idx="16">
                  <c:v>14.346185999999999</c:v>
                </c:pt>
                <c:pt idx="17">
                  <c:v>11.553103999999999</c:v>
                </c:pt>
                <c:pt idx="18">
                  <c:v>8.91296</c:v>
                </c:pt>
                <c:pt idx="19">
                  <c:v>6.4123130000000002</c:v>
                </c:pt>
                <c:pt idx="20">
                  <c:v>4.0171289999999997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98112"/>
        <c:axId val="155104384"/>
      </c:scatterChart>
      <c:valAx>
        <c:axId val="155098112"/>
        <c:scaling>
          <c:orientation val="minMax"/>
          <c:max val="5000"/>
        </c:scaling>
        <c:delete val="0"/>
        <c:axPos val="t"/>
        <c:title>
          <c:tx>
            <c:rich>
              <a:bodyPr/>
              <a:lstStyle/>
              <a:p>
                <a:pPr>
                  <a:defRPr sz="1200"/>
                </a:pPr>
                <a:r>
                  <a:rPr lang="it-IT" sz="1200"/>
                  <a:t>x [mm]</a:t>
                </a:r>
              </a:p>
            </c:rich>
          </c:tx>
          <c:layout>
            <c:manualLayout>
              <c:xMode val="edge"/>
              <c:yMode val="edge"/>
              <c:x val="0.44477187226596682"/>
              <c:y val="1.620370370370368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5104384"/>
        <c:crosses val="autoZero"/>
        <c:crossBetween val="midCat"/>
      </c:valAx>
      <c:valAx>
        <c:axId val="155104384"/>
        <c:scaling>
          <c:orientation val="maxMin"/>
        </c:scaling>
        <c:delete val="0"/>
        <c:axPos val="l"/>
        <c:majorGridlines>
          <c:spPr>
            <a:ln w="0">
              <a:solidFill>
                <a:schemeClr val="bg1">
                  <a:lumMod val="95000"/>
                </a:schemeClr>
              </a:solidFill>
              <a:prstDash val="lgDash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it-IT" sz="1200"/>
                  <a:t>w</a:t>
                </a:r>
                <a:r>
                  <a:rPr lang="it-IT" sz="1200" baseline="0"/>
                  <a:t> [mm]</a:t>
                </a:r>
                <a:endParaRPr lang="it-IT" sz="1200"/>
              </a:p>
            </c:rich>
          </c:tx>
          <c:layout>
            <c:manualLayout>
              <c:xMode val="edge"/>
              <c:yMode val="edge"/>
              <c:x val="7.7637795275590548E-3"/>
              <c:y val="0.422405220180810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5098112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056889763779529"/>
          <c:y val="0.72183836395450574"/>
          <c:w val="0.37304265091863514"/>
          <c:h val="0.21334682123067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180975</xdr:rowOff>
    </xdr:from>
    <xdr:to>
      <xdr:col>16</xdr:col>
      <xdr:colOff>304800</xdr:colOff>
      <xdr:row>30</xdr:row>
      <xdr:rowOff>66675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15</xdr:row>
      <xdr:rowOff>185737</xdr:rowOff>
    </xdr:from>
    <xdr:to>
      <xdr:col>8</xdr:col>
      <xdr:colOff>600075</xdr:colOff>
      <xdr:row>30</xdr:row>
      <xdr:rowOff>71437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185738</xdr:rowOff>
    </xdr:from>
    <xdr:to>
      <xdr:col>16</xdr:col>
      <xdr:colOff>295275</xdr:colOff>
      <xdr:row>31</xdr:row>
      <xdr:rowOff>71438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323850</xdr:colOff>
      <xdr:row>17</xdr:row>
      <xdr:rowOff>0</xdr:rowOff>
    </xdr:from>
    <xdr:to>
      <xdr:col>9</xdr:col>
      <xdr:colOff>0</xdr:colOff>
      <xdr:row>31</xdr:row>
      <xdr:rowOff>76200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14</xdr:row>
      <xdr:rowOff>71437</xdr:rowOff>
    </xdr:from>
    <xdr:to>
      <xdr:col>12</xdr:col>
      <xdr:colOff>171450</xdr:colOff>
      <xdr:row>28</xdr:row>
      <xdr:rowOff>147637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14</xdr:row>
      <xdr:rowOff>71437</xdr:rowOff>
    </xdr:from>
    <xdr:to>
      <xdr:col>12</xdr:col>
      <xdr:colOff>171450</xdr:colOff>
      <xdr:row>28</xdr:row>
      <xdr:rowOff>147637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14</xdr:row>
      <xdr:rowOff>71437</xdr:rowOff>
    </xdr:from>
    <xdr:to>
      <xdr:col>12</xdr:col>
      <xdr:colOff>171450</xdr:colOff>
      <xdr:row>28</xdr:row>
      <xdr:rowOff>147637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147637</xdr:rowOff>
    </xdr:from>
    <xdr:to>
      <xdr:col>14</xdr:col>
      <xdr:colOff>161925</xdr:colOff>
      <xdr:row>20</xdr:row>
      <xdr:rowOff>33337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12" sqref="B12"/>
    </sheetView>
  </sheetViews>
  <sheetFormatPr defaultRowHeight="15" x14ac:dyDescent="0.25"/>
  <cols>
    <col min="2" max="2" width="12" bestFit="1" customWidth="1"/>
  </cols>
  <sheetData>
    <row r="1" spans="1:4" x14ac:dyDescent="0.25">
      <c r="A1" s="3" t="s">
        <v>1</v>
      </c>
      <c r="B1">
        <v>20000</v>
      </c>
      <c r="C1" t="s">
        <v>9</v>
      </c>
    </row>
    <row r="2" spans="1:4" x14ac:dyDescent="0.25">
      <c r="A2" s="3" t="s">
        <v>2</v>
      </c>
      <c r="B2">
        <v>200</v>
      </c>
      <c r="C2" t="s">
        <v>6</v>
      </c>
    </row>
    <row r="3" spans="1:4" x14ac:dyDescent="0.25">
      <c r="A3" s="3" t="s">
        <v>17</v>
      </c>
      <c r="B3">
        <v>0.2</v>
      </c>
    </row>
    <row r="4" spans="1:4" x14ac:dyDescent="0.25">
      <c r="A4" s="3"/>
    </row>
    <row r="5" spans="1:4" x14ac:dyDescent="0.25">
      <c r="A5" s="3" t="s">
        <v>0</v>
      </c>
      <c r="B5">
        <f>B2^3/12*B1/(1-B3^2)</f>
        <v>13888888888.888887</v>
      </c>
      <c r="C5" t="s">
        <v>10</v>
      </c>
    </row>
    <row r="6" spans="1:4" ht="18.75" x14ac:dyDescent="0.35">
      <c r="A6" s="3" t="s">
        <v>8</v>
      </c>
      <c r="B6" s="1">
        <v>0.01</v>
      </c>
      <c r="C6" t="s">
        <v>11</v>
      </c>
    </row>
    <row r="7" spans="1:4" ht="18" x14ac:dyDescent="0.35">
      <c r="A7" s="3" t="s">
        <v>4</v>
      </c>
      <c r="B7" s="1">
        <v>5000</v>
      </c>
      <c r="C7" t="s">
        <v>6</v>
      </c>
    </row>
    <row r="8" spans="1:4" ht="18" x14ac:dyDescent="0.35">
      <c r="A8" s="3" t="s">
        <v>5</v>
      </c>
      <c r="B8" s="1">
        <v>5000</v>
      </c>
      <c r="C8" t="s">
        <v>6</v>
      </c>
    </row>
    <row r="9" spans="1:4" x14ac:dyDescent="0.25">
      <c r="A9" s="3"/>
      <c r="D9">
        <f>B6*B12^2</f>
        <v>2500</v>
      </c>
    </row>
    <row r="10" spans="1:4" x14ac:dyDescent="0.25">
      <c r="A10" s="3" t="s">
        <v>3</v>
      </c>
      <c r="B10" s="1">
        <f>10</f>
        <v>10</v>
      </c>
      <c r="D10">
        <f>D9/2</f>
        <v>1250</v>
      </c>
    </row>
    <row r="11" spans="1:4" x14ac:dyDescent="0.25">
      <c r="A11" s="3"/>
    </row>
    <row r="12" spans="1:4" x14ac:dyDescent="0.25">
      <c r="A12" s="3" t="s">
        <v>7</v>
      </c>
      <c r="B12" s="1">
        <f>B7/B10</f>
        <v>500</v>
      </c>
      <c r="C12" t="s">
        <v>6</v>
      </c>
    </row>
    <row r="14" spans="1:4" x14ac:dyDescent="0.25">
      <c r="A14" s="3" t="s">
        <v>18</v>
      </c>
      <c r="B14" s="1">
        <f ca="1">Carico!I9*Dati!B12^2/1000</f>
        <v>2500</v>
      </c>
      <c r="C14" t="s">
        <v>19</v>
      </c>
    </row>
    <row r="17" spans="1:3" ht="18" x14ac:dyDescent="0.35">
      <c r="A17" s="3" t="s">
        <v>20</v>
      </c>
      <c r="B17" s="1">
        <f>B6*B12^2</f>
        <v>2500</v>
      </c>
      <c r="C17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70" zoomScaleNormal="70" workbookViewId="0">
      <selection activeCell="F12" sqref="F12"/>
    </sheetView>
  </sheetViews>
  <sheetFormatPr defaultRowHeight="15" x14ac:dyDescent="0.25"/>
  <sheetData>
    <row r="1" spans="1:15" x14ac:dyDescent="0.25">
      <c r="D1">
        <f>Superficie!D1</f>
        <v>0</v>
      </c>
      <c r="E1">
        <f>Superficie!E1</f>
        <v>500</v>
      </c>
      <c r="F1">
        <f>Superficie!F1</f>
        <v>1000</v>
      </c>
      <c r="G1">
        <f>Superficie!G1</f>
        <v>1500</v>
      </c>
      <c r="H1">
        <f>Superficie!H1</f>
        <v>2000</v>
      </c>
      <c r="I1">
        <f>Superficie!I1</f>
        <v>2500</v>
      </c>
      <c r="J1">
        <f>Superficie!J1</f>
        <v>3000</v>
      </c>
      <c r="K1">
        <f>Superficie!K1</f>
        <v>3500</v>
      </c>
      <c r="L1">
        <f>Superficie!L1</f>
        <v>4000</v>
      </c>
      <c r="M1">
        <f>Superficie!M1</f>
        <v>4500</v>
      </c>
      <c r="N1">
        <f>Superficie!N1</f>
        <v>5000</v>
      </c>
    </row>
    <row r="3" spans="1:15" ht="15.75" thickBot="1" x14ac:dyDescent="0.3"/>
    <row r="4" spans="1:15" x14ac:dyDescent="0.25">
      <c r="A4">
        <v>0</v>
      </c>
      <c r="D4" s="21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4">
        <v>0</v>
      </c>
    </row>
    <row r="5" spans="1:15" x14ac:dyDescent="0.25">
      <c r="A5">
        <f>Superficie!A5</f>
        <v>500</v>
      </c>
      <c r="D5" s="15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7">
        <v>0</v>
      </c>
    </row>
    <row r="6" spans="1:15" x14ac:dyDescent="0.25">
      <c r="A6">
        <f>Superficie!A6</f>
        <v>1000</v>
      </c>
      <c r="D6" s="15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7">
        <v>0</v>
      </c>
    </row>
    <row r="7" spans="1:15" x14ac:dyDescent="0.25">
      <c r="A7">
        <f>Superficie!A7</f>
        <v>1500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7">
        <v>0</v>
      </c>
    </row>
    <row r="8" spans="1:15" x14ac:dyDescent="0.25">
      <c r="A8">
        <f>Superficie!A8</f>
        <v>2000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0</v>
      </c>
    </row>
    <row r="9" spans="1:15" x14ac:dyDescent="0.25">
      <c r="A9">
        <f>Superficie!A9</f>
        <v>2500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f ca="1">Dati!B14*1000/(Dati!B12^2)</f>
        <v>10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22"/>
    </row>
    <row r="10" spans="1:15" x14ac:dyDescent="0.25">
      <c r="A10">
        <f>Superficie!A10</f>
        <v>3000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</row>
    <row r="11" spans="1:15" x14ac:dyDescent="0.25">
      <c r="A11">
        <f>Superficie!A11</f>
        <v>3500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</row>
    <row r="12" spans="1:15" x14ac:dyDescent="0.25">
      <c r="A12">
        <f>Superficie!A12</f>
        <v>4000</v>
      </c>
      <c r="D12" s="15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</row>
    <row r="13" spans="1:15" x14ac:dyDescent="0.25">
      <c r="A13">
        <f>Superficie!A13</f>
        <v>4500</v>
      </c>
      <c r="D13" s="15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</row>
    <row r="14" spans="1:15" ht="15.75" thickBot="1" x14ac:dyDescent="0.3">
      <c r="A14">
        <f>Superficie!A14</f>
        <v>5000</v>
      </c>
      <c r="D14" s="18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85" zoomScaleNormal="85" workbookViewId="0">
      <selection activeCell="I9" sqref="I9"/>
    </sheetView>
  </sheetViews>
  <sheetFormatPr defaultRowHeight="15" x14ac:dyDescent="0.25"/>
  <cols>
    <col min="3" max="3" width="9.28515625" bestFit="1" customWidth="1"/>
    <col min="5" max="5" width="9.28515625" bestFit="1" customWidth="1"/>
    <col min="14" max="15" width="9.28515625" bestFit="1" customWidth="1"/>
  </cols>
  <sheetData>
    <row r="1" spans="1:16" x14ac:dyDescent="0.25">
      <c r="D1" s="1">
        <v>0</v>
      </c>
      <c r="E1" s="1">
        <f>D1+Dati!$B$7/Dati!$B$10</f>
        <v>500</v>
      </c>
      <c r="F1" s="1">
        <f>E1+Dati!$B$7/Dati!$B$10</f>
        <v>1000</v>
      </c>
      <c r="G1" s="1">
        <f>F1+Dati!$B$7/Dati!$B$10</f>
        <v>1500</v>
      </c>
      <c r="H1" s="1">
        <f>G1+Dati!$B$7/Dati!$B$10</f>
        <v>2000</v>
      </c>
      <c r="I1" s="1">
        <f>H1+Dati!$B$7/Dati!$B$10</f>
        <v>2500</v>
      </c>
      <c r="J1" s="1">
        <f>I1+Dati!$B$7/Dati!$B$10</f>
        <v>3000</v>
      </c>
      <c r="K1" s="1">
        <f>J1+Dati!$B$7/Dati!$B$10</f>
        <v>3500</v>
      </c>
      <c r="L1" s="1">
        <f>K1+Dati!$B$7/Dati!$B$10</f>
        <v>4000</v>
      </c>
      <c r="M1" s="1">
        <f>L1+Dati!$B$7/Dati!$B$10</f>
        <v>4500</v>
      </c>
      <c r="N1" s="1">
        <f>M1+Dati!$B$7/Dati!$B$10</f>
        <v>5000</v>
      </c>
      <c r="O1" s="1"/>
    </row>
    <row r="2" spans="1:16" x14ac:dyDescent="0.25">
      <c r="D2" s="2">
        <f ca="1">(D6+E5-E3+C5-C3-4*(D5-D3))+(1-Dati!$B$3)*(E5-E3+C5-C3-2*(D5-D3))</f>
        <v>-11.69220519472648</v>
      </c>
      <c r="E2" s="2">
        <f ca="1">(E6+F5-F3+D5-D3-4*(E5-E3))+(1-Dati!$B$3)*(F5-F3+D5-D3-2*(E5-E3))</f>
        <v>-9.5924640717628158</v>
      </c>
      <c r="F2" s="2">
        <f ca="1">(F6+G5-G3+E5-E3-4*(F5-F3))+(1-Dati!$B$3)*(G5-G3+E5-E3-2*(F5-F3))</f>
        <v>-7.4771896313610267</v>
      </c>
      <c r="G2" s="2">
        <f ca="1">(G6+H5-H3+F5-F3-4*(G5-G3))+(1-Dati!$B$3)*(H5-H3+F5-F3-2*(G5-G3))</f>
        <v>-6.146107285014013</v>
      </c>
      <c r="H2" s="2">
        <f ca="1">(H6+I5-I3+G5-G3-4*(H5-H3))+(1-Dati!$B$3)*(I5-I3+G5-G3-2*(H5-H3))</f>
        <v>-5.5284507363426751</v>
      </c>
      <c r="I2" s="2">
        <f ca="1">(I6+J5-J3+H5-H3-4*(I5-I3))+(1-Dati!$B$3)*(J5-J3+H5-H3-2*(I5-I3))</f>
        <v>-5.4243308797963552</v>
      </c>
      <c r="J2" s="2">
        <f ca="1">(J6+K5-K3+I5-I3-4*(J5-J3))+(1-Dati!$B$3)*(K5-K3+I5-I3-2*(J5-J3))</f>
        <v>-5.5284349205784133</v>
      </c>
      <c r="K2" s="2">
        <f ca="1">(K6+L5-L3+J5-J3-4*(K5-K3))+(1-Dati!$B$3)*(L5-L3+J5-J3-2*(K5-K3))</f>
        <v>-6.1460756227730808</v>
      </c>
      <c r="L2" s="2">
        <f ca="1">(L6+M5-M3+K5-K3-4*(L5-L3))+(1-Dati!$B$3)*(M5-M3+K5-K3-2*(L5-L3))</f>
        <v>-7.4771420488493643</v>
      </c>
      <c r="M2" s="2">
        <f ca="1">(M6+N5-N3+L5-L3-4*(M5-M3))+(1-Dati!$B$3)*(N5-N3+L5-L3-2*(M5-M3))</f>
        <v>-9.5924004272255665</v>
      </c>
      <c r="N2" s="2">
        <f ca="1">(N6+O5-O3+M5-M3-4*(N5-N3))+(1-Dati!$B$3)*(O5-O3+M5-M3-2*(N5-N3))</f>
        <v>-11.692125272162679</v>
      </c>
    </row>
    <row r="3" spans="1:16" ht="15.75" thickBot="1" x14ac:dyDescent="0.3">
      <c r="C3" s="2">
        <f ca="1">C5+E3-E5</f>
        <v>-13.387434593794431</v>
      </c>
      <c r="D3" s="2">
        <f ca="1">2*(1+Dati!$B$3)*D4-D5-Dati!$B$3*(E4+C4)</f>
        <v>-9.6267908334239056</v>
      </c>
      <c r="E3" s="2">
        <f ca="1">2*(1+Dati!$B$3)*E4-E5-Dati!$B$3*(F4+D4)</f>
        <v>-6.6023087201580539</v>
      </c>
      <c r="F3" s="2">
        <f ca="1">2*(1+Dati!$B$3)*F4-F5-Dati!$B$3*(G4+E4)</f>
        <v>-4.0477048079590547</v>
      </c>
      <c r="G3" s="2">
        <f ca="1">2*(1+Dati!$B$3)*G4-G5-Dati!$B$3*(H4+F4)</f>
        <v>-2.0687139161916743</v>
      </c>
      <c r="H3" s="2">
        <f ca="1">2*(1+Dati!$B$3)*H4-H5-Dati!$B$3*(I4+G4)</f>
        <v>-0.78937927873118108</v>
      </c>
      <c r="I3" s="2">
        <f ca="1">2*(1+Dati!$B$3)*I4-I5-Dati!$B$3*(J4+H4)</f>
        <v>-0.34387496286153763</v>
      </c>
      <c r="J3" s="2">
        <f ca="1">2*(1+Dati!$B$3)*J4-J5-Dati!$B$3*(K4+I4)</f>
        <v>-0.78936364511719614</v>
      </c>
      <c r="K3" s="2">
        <f ca="1">2*(1+Dati!$B$3)*K4-K5-Dati!$B$3*(L4+J4)</f>
        <v>-2.0686826182821383</v>
      </c>
      <c r="L3" s="2">
        <f ca="1">2*(1+Dati!$B$3)*L4-L5-Dati!$B$3*(M4+K4)</f>
        <v>-4.0476577747128486</v>
      </c>
      <c r="M3" s="2">
        <f ca="1">2*(1+Dati!$B$3)*M4-M5-Dati!$B$3*(N4+L4)</f>
        <v>-6.602245824023389</v>
      </c>
      <c r="N3" s="2">
        <f ca="1">2*(1+Dati!$B$3)*N4-N5-Dati!$B$3*(O4+M4)</f>
        <v>-9.6267118762381951</v>
      </c>
      <c r="O3" s="2">
        <f ca="1">O5+M3-M5</f>
        <v>-13.38733929561316</v>
      </c>
      <c r="P3" s="2"/>
    </row>
    <row r="4" spans="1:16" x14ac:dyDescent="0.25">
      <c r="A4">
        <f>D1</f>
        <v>0</v>
      </c>
      <c r="B4" s="2">
        <f ca="1">(F4+E5-C5+E3-C3-4*(E4-C4))+(1-Dati!$B$3)*(E5-C5+E3-C3-2*(E4-C4))</f>
        <v>-11.692216059912756</v>
      </c>
      <c r="C4" s="2">
        <f ca="1">2*(1+Dati!$B$3)*D4-E4-Dati!$B$3*(D3+D5)</f>
        <v>-9.6267961822051049</v>
      </c>
      <c r="D4" s="4">
        <f ca="1">(Carico!D4/Dati!$B$5*Dati!$B$12^4-(-8*D3-8*E4-8*D5-8*C4+2*E3+2*E5+2*C5+2*C3+D2+F4+D6+B4))/(20+Dati!$B$6/Dati!$B$5*Dati!$B$12^4)</f>
        <v>-6.4336961499725787</v>
      </c>
      <c r="E4" s="5">
        <f ca="1">(Carico!E4/Dati!$B$5*Dati!$B$12^4-(-8*E3-8*F4-8*E5-8*D4+2*F3+2*F5+2*D5+2*D3+E2+G4+E6+C4))/(20+Dati!$B$6/Dati!$B$5*Dati!$B$12^4)</f>
        <v>-3.2405964057584353</v>
      </c>
      <c r="F4" s="5">
        <f ca="1">(Carico!F4/Dati!$B$5*Dati!$B$12^4-(-8*F3-8*G4-8*F5-8*E4+2*G3+2*G5+2*E5+2*E3+F2+H4+F6+D4))/(20+Dati!$B$6/Dati!$B$5*Dati!$B$12^4)</f>
        <v>-0.35594949454837993</v>
      </c>
      <c r="G4" s="5">
        <f ca="1">(Carico!G4/Dati!$B$5*Dati!$B$12^4-(-8*G3-8*H4-8*G5-8*F4+2*H3+2*H5+2*F5+2*F3+G2+I4+G6+E4))/(20+Dati!$B$6/Dati!$B$5*Dati!$B$12^4)</f>
        <v>2.0234825130374006</v>
      </c>
      <c r="H4" s="5">
        <f ca="1">(Carico!H4/Dati!$B$5*Dati!$B$12^4-(-8*H3-8*I4-8*H5-8*G4+2*I3+2*I5+2*G5+2*G3+H2+J4+H6+F4))/(20+Dati!$B$6/Dati!$B$5*Dati!$B$12^4)</f>
        <v>3.6457228067219081</v>
      </c>
      <c r="I4" s="5">
        <f ca="1">(Carico!I4/Dati!$B$5*Dati!$B$12^4-(-8*I3-8*J4-8*I5-8*H4+2*J3+2*J5+2*H5+2*H3+I2+K4+I6+G4))/(20+Dati!$B$6/Dati!$B$5*Dati!$B$12^4)</f>
        <v>4.2328409893306977</v>
      </c>
      <c r="J4" s="5">
        <f ca="1">(Carico!J4/Dati!$B$5*Dati!$B$12^4-(-8*J3-8*K4-8*J5-8*I4+2*K3+2*K5+2*I5+2*I3+J2+L4+J6+H4))/(20+Dati!$B$6/Dati!$B$5*Dati!$B$12^4)</f>
        <v>3.6457383578723515</v>
      </c>
      <c r="K4" s="5">
        <f ca="1">(Carico!K4/Dati!$B$5*Dati!$B$12^4-(-8*K3-8*L4-8*K5-8*J4+2*L3+2*L5+2*J5+2*J3+K2+M4+K6+I4))/(20+Dati!$B$6/Dati!$B$5*Dati!$B$12^4)</f>
        <v>2.0235136437299337</v>
      </c>
      <c r="L4" s="5">
        <f ca="1">(Carico!L4/Dati!$B$5*Dati!$B$12^4-(-8*L3-8*M4-8*L5-8*K4+2*M3+2*M5+2*K5+2*K3+L2+N4+L6+J4))/(20+Dati!$B$6/Dati!$B$5*Dati!$B$12^4)</f>
        <v>-0.35590271859123024</v>
      </c>
      <c r="M4" s="5">
        <f ca="1">(Carico!M4/Dati!$B$5*Dati!$B$12^4-(-8*M3-8*N4-8*M5-8*L4+2*N3+2*N5+2*L5+2*L3+M2+O4+M6+K4))/(20+Dati!$B$6/Dati!$B$5*Dati!$B$12^4)</f>
        <v>-3.2405338665611332</v>
      </c>
      <c r="N4" s="6">
        <f ca="1">(Carico!N4/Dati!$B$5*Dati!$B$12^4-(-8*N3-8*O4-8*N5-8*M4+2*O3+2*O5+2*M5+2*M3+N2+P4+N6+L4))/(20+Dati!$B$6/Dati!$B$5*Dati!$B$12^4)</f>
        <v>-6.4336176639644513</v>
      </c>
      <c r="O4" s="2">
        <f ca="1">2*(1+Dati!$B$3)*N4-M4-Dati!$B$3*(N3+N5)</f>
        <v>-9.6267015089968631</v>
      </c>
      <c r="P4" s="2">
        <f ca="1">-(-L4+O5-M5+O3-M3-4*(O4-M4))-(1-Dati!$B$3)*(O5-M5+O3-M3-2*(O4-M4))</f>
        <v>-11.692105018508141</v>
      </c>
    </row>
    <row r="5" spans="1:16" x14ac:dyDescent="0.25">
      <c r="A5">
        <f>Dati!$B$8/Dati!$B$10+A4</f>
        <v>500</v>
      </c>
      <c r="B5" s="2">
        <f ca="1">(F5+E6-C6+E4-C4-4*(E5-C5))+(1-Dati!$B$3)*(E6-C6+E4-C4-2*(E5-C5))</f>
        <v>-9.5924802215731191</v>
      </c>
      <c r="C5" s="2">
        <f ca="1">2*(1+Dati!$B$3)*D5-E5-Dati!$B$3*(D4+D6)</f>
        <v>-6.6023193272017142</v>
      </c>
      <c r="D5" s="7">
        <f ca="1">(Carico!D5/Dati!$B$5*Dati!$B$12^4-(-8*D4-8*E5-8*D6-8*C5+2*E4+2*E6+2*C6+2*C4+D3+F5+D7+B5))/(20+Dati!$B$6/Dati!$B$5*Dati!$B$12^4)</f>
        <v>-3.240601661375448</v>
      </c>
      <c r="E5" s="8">
        <f ca="1">(Carico!E5/Dati!$B$5*Dati!$B$12^4-(-8*E4-8*F5-8*E6-8*D5+2*F4+2*F6+2*D6+2*D4+E3+G5+E7+C5))/(20+Dati!$B$6/Dati!$B$5*Dati!$B$12^4)</f>
        <v>0.18280625730194608</v>
      </c>
      <c r="F5" s="8">
        <f ca="1">(Carico!F5/Dati!$B$5*Dati!$B$12^4-(-8*F4-8*G5-8*F6-8*E5+2*G4+2*G6+2*E6+2*E4+F3+H5+F7+D5))/(20+Dati!$B$6/Dati!$B$5*Dati!$B$12^4)</f>
        <v>3.4368486153644606</v>
      </c>
      <c r="G5" s="8">
        <f ca="1">(Carico!G5/Dati!$B$5*Dati!$B$12^4-(-8*G4-8*H5-8*G6-8*F5+2*H4+2*H6+2*F6+2*F4+G3+I5+G7+E5))/(20+Dati!$B$6/Dati!$B$5*Dati!$B$12^4)</f>
        <v>6.2671171344450318</v>
      </c>
      <c r="H5" s="8">
        <f ca="1">(Carico!H5/Dati!$B$5*Dati!$B$12^4-(-8*H4-8*I5-8*H6-8*G5+2*I4+2*I6+2*G6+2*G4+H3+J5+H7+F5))/(20+Dati!$B$6/Dati!$B$5*Dati!$B$12^4)</f>
        <v>8.2878491978412629</v>
      </c>
      <c r="I5" s="8">
        <f ca="1">(Carico!I5/Dati!$B$5*Dati!$B$12^4-(-8*I4-8*J5-8*I6-8*H5+2*J4+2*J6+2*H6+2*H4+I3+K5+I7+G5))/(20+Dati!$B$6/Dati!$B$5*Dati!$B$12^4)</f>
        <v>9.0444010226077314</v>
      </c>
      <c r="J5" s="8">
        <f ca="1">(Carico!J5/Dati!$B$5*Dati!$B$12^4-(-8*J4-8*K5-8*J6-8*I5+2*K4+2*K6+2*I6+2*I4+J3+L5+J7+H5))/(20+Dati!$B$6/Dati!$B$5*Dati!$B$12^4)</f>
        <v>8.2878647314140572</v>
      </c>
      <c r="K5" s="8">
        <f ca="1">(Carico!K5/Dati!$B$5*Dati!$B$12^4-(-8*K4-8*L5-8*K6-8*J5+2*L4+2*L6+2*J6+2*J4+K3+M5+K7+I5))/(20+Dati!$B$6/Dati!$B$5*Dati!$B$12^4)</f>
        <v>6.2671482260612512</v>
      </c>
      <c r="L5" s="8">
        <f ca="1">(Carico!L5/Dati!$B$5*Dati!$B$12^4-(-8*L4-8*M5-8*L6-8*K5+2*M4+2*M6+2*K6+2*K4+L3+N5+L7+J5))/(20+Dati!$B$6/Dati!$B$5*Dati!$B$12^4)</f>
        <v>3.436895322805964</v>
      </c>
      <c r="M5" s="8">
        <f ca="1">(Carico!M5/Dati!$B$5*Dati!$B$12^4-(-8*M4-8*N5-8*M6-8*L5+2*N4+2*N6+2*L6+2*L4+M3+O5+M7+K5))/(20+Dati!$B$6/Dati!$B$5*Dati!$B$12^4)</f>
        <v>0.18286868695054609</v>
      </c>
      <c r="N5" s="9">
        <f ca="1">(Carico!N5/Dati!$B$5*Dati!$B$12^4-(-8*N4-8*O5-8*N6-8*M5+2*O4+2*O6+2*M6+2*M4+N3+P5+N7+L5))/(20+Dati!$B$6/Dati!$B$5*Dati!$B$12^4)</f>
        <v>-3.2405233377684799</v>
      </c>
      <c r="O5" s="2">
        <f ca="1">2*(1+Dati!$B$3)*N5-M5-Dati!$B$3*(N4+N6)</f>
        <v>-6.6022248604257108</v>
      </c>
      <c r="P5" s="2">
        <f ca="1">-(-L5+O6-M6+O4-M4-4*(O5-M5))-(1-Dati!$B$3)*(O6-M6+O4-M4-2*(O5-M5))</f>
        <v>-9.5923692654480845</v>
      </c>
    </row>
    <row r="6" spans="1:16" x14ac:dyDescent="0.25">
      <c r="A6">
        <f>Dati!$B$8/Dati!$B$10+A5</f>
        <v>1000</v>
      </c>
      <c r="B6" s="2">
        <f ca="1">(F6+E7-C7+E5-C5-4*(E6-C6))+(1-Dati!$B$3)*(E7-C7+E5-C5-2*(E6-C6))</f>
        <v>-7.4772110620920396</v>
      </c>
      <c r="C6" s="2">
        <f ca="1">2*(1+Dati!$B$3)*D6-E6-Dati!$B$3*(D5+D7)</f>
        <v>-4.0477206766638423</v>
      </c>
      <c r="D6" s="7">
        <f ca="1">(Carico!D6/Dati!$B$5*Dati!$B$12^4-(-8*D5-8*E6-8*D7-8*C6+2*E5+2*E7+2*C7+2*C5+D4+F6+D8+B6))/(20+Dati!$B$6/Dati!$B$5*Dati!$B$12^4)</f>
        <v>-0.35596000565432961</v>
      </c>
      <c r="E6" s="8">
        <f ca="1">(Carico!E6/Dati!$B$5*Dati!$B$12^4-(-8*E5-8*F6-8*E7-8*D6+2*F5+2*F7+2*D7+2*D5+E4+G6+E8+C6))/(20+Dati!$B$6/Dati!$B$5*Dati!$B$12^4)</f>
        <v>3.4368433613749598</v>
      </c>
      <c r="F6" s="8">
        <f ca="1">(Carico!F6/Dati!$B$5*Dati!$B$12^4-(-8*F5-8*G6-8*F7-8*E6+2*G5+2*G7+2*E7+2*E5+F4+H6+F8+D6))/(20+Dati!$B$6/Dati!$B$5*Dati!$B$12^4)</f>
        <v>7.2186068858181134</v>
      </c>
      <c r="G6" s="8">
        <f ca="1">(Carico!G6/Dati!$B$5*Dati!$B$12^4-(-8*G5-8*H6-8*G7-8*F6+2*H5+2*H7+2*F7+2*F5+G4+I6+G8+E6))/(20+Dati!$B$6/Dati!$B$5*Dati!$B$12^4)</f>
        <v>10.723339342075864</v>
      </c>
      <c r="H6" s="8">
        <f ca="1">(Carico!H6/Dati!$B$5*Dati!$B$12^4-(-8*H5-8*I6-8*H7-8*G6+2*I5+2*I7+2*G7+2*G5+H4+J6+H8+F6))/(20+Dati!$B$6/Dati!$B$5*Dati!$B$12^4)</f>
        <v>13.400636196491813</v>
      </c>
      <c r="I6" s="8">
        <f ca="1">(Carico!I6/Dati!$B$5*Dati!$B$12^4-(-8*I5-8*J6-8*I7-8*H6+2*J5+2*J7+2*H7+2*H5+I4+K6+I8+G6))/(20+Dati!$B$6/Dati!$B$5*Dati!$B$12^4)</f>
        <v>14.471992397075811</v>
      </c>
      <c r="J6" s="8">
        <f ca="1">(Carico!J6/Dati!$B$5*Dati!$B$12^4-(-8*J5-8*K6-8*J7-8*I6+2*K5+2*K7+2*I7+2*I5+J4+L6+J8+H6))/(20+Dati!$B$6/Dati!$B$5*Dati!$B$12^4)</f>
        <v>13.400651751945313</v>
      </c>
      <c r="K6" s="8">
        <f ca="1">(Carico!K6/Dati!$B$5*Dati!$B$12^4-(-8*K5-8*L6-8*K7-8*J6+2*L5+2*L7+2*J7+2*J5+K4+M6+K8+I6))/(20+Dati!$B$6/Dati!$B$5*Dati!$B$12^4)</f>
        <v>10.723370472627018</v>
      </c>
      <c r="L6" s="8">
        <f ca="1">(Carico!L6/Dati!$B$5*Dati!$B$12^4-(-8*L5-8*M6-8*L7-8*K6+2*M5+2*M7+2*K7+2*K5+L4+N6+L8+J6))/(20+Dati!$B$6/Dati!$B$5*Dati!$B$12^4)</f>
        <v>7.2186536399252494</v>
      </c>
      <c r="M6" s="8">
        <f ca="1">(Carico!M6/Dati!$B$5*Dati!$B$12^4-(-8*M5-8*N6-8*M7-8*L6+2*N5+2*N7+2*L7+2*L5+M4+O6+M8+K6))/(20+Dati!$B$6/Dati!$B$5*Dati!$B$12^4)</f>
        <v>3.4369058329389897</v>
      </c>
      <c r="N6" s="9">
        <f ca="1">(Carico!N6/Dati!$B$5*Dati!$B$12^4-(-8*N5-8*O6-8*N7-8*M6+2*O5+2*O7+2*M7+2*M5+N4+P6+N8+L6))/(20+Dati!$B$6/Dati!$B$5*Dati!$B$12^4)</f>
        <v>-0.35588165615790796</v>
      </c>
      <c r="O6" s="2">
        <f ca="1">2*(1+Dati!$B$3)*N6-M6-Dati!$B$3*(N5+N7)</f>
        <v>-4.0476261987495015</v>
      </c>
      <c r="P6" s="2">
        <f ca="1">-(-L6+O7-M7+O5-M5-4*(O6-M6))-(1-Dati!$B$3)*(O7-M7+O5-M5-2*(O6-M6))</f>
        <v>-7.477100085334464</v>
      </c>
    </row>
    <row r="7" spans="1:16" x14ac:dyDescent="0.25">
      <c r="A7">
        <f>Dati!$B$8/Dati!$B$10+A6</f>
        <v>1500</v>
      </c>
      <c r="B7" s="2">
        <f ca="1">(F7+E8-C8+E6-C6-4*(E7-C7))+(1-Dati!$B$3)*(E8-C8+E6-C6-2*(E7-C7))</f>
        <v>-6.146134101945127</v>
      </c>
      <c r="C7" s="2">
        <f ca="1">2*(1+Dati!$B$3)*D7-E7-Dati!$B$3*(D6+D8)</f>
        <v>-2.0687351382367383</v>
      </c>
      <c r="D7" s="7">
        <f ca="1">(Carico!D7/Dati!$B$5*Dati!$B$12^4-(-8*D6-8*E7-8*D8-8*C7+2*E6+2*E8+2*C8+2*C6+D5+F7+D9+B7))/(20+Dati!$B$6/Dati!$B$5*Dati!$B$12^4)</f>
        <v>2.0234666627406264</v>
      </c>
      <c r="E7" s="8">
        <f ca="1">(Carico!E7/Dati!$B$5*Dati!$B$12^4-(-8*E6-8*F7-8*E8-8*D7+2*F6+2*F8+2*D8+2*D6+E5+G7+E9+C7))/(20+Dati!$B$6/Dati!$B$5*Dati!$B$12^4)</f>
        <v>6.2671065461817435</v>
      </c>
      <c r="F7" s="8">
        <f ca="1">(Carico!F7/Dati!$B$5*Dati!$B$12^4-(-8*F6-8*G7-8*F8-8*E7+2*G6+2*G8+2*E8+2*E6+F5+H7+F9+D7))/(20+Dati!$B$6/Dati!$B$5*Dati!$B$12^4)</f>
        <v>10.723334009038835</v>
      </c>
      <c r="G7" s="8">
        <f ca="1">(Carico!G7/Dati!$B$5*Dati!$B$12^4-(-8*G6-8*H7-8*G8-8*F7+2*H6+2*H8+2*F8+2*F6+G5+I7+G9+E7))/(20+Dati!$B$6/Dati!$B$5*Dati!$B$12^4)</f>
        <v>15.171267161306904</v>
      </c>
      <c r="H7" s="8">
        <f ca="1">(Carico!H7/Dati!$B$5*Dati!$B$12^4-(-8*H6-8*I7-8*H8-8*G7+2*I6+2*I8+2*G8+2*G6+H5+J7+H9+F7))/(20+Dati!$B$6/Dati!$B$5*Dati!$B$12^4)</f>
        <v>18.894434831809797</v>
      </c>
      <c r="I7" s="8">
        <f ca="1">(Carico!I7/Dati!$B$5*Dati!$B$12^4-(-8*I6-8*J7-8*I8-8*H7+2*J6+2*J8+2*H8+2*H6+I5+K7+I9+G7))/(20+Dati!$B$6/Dati!$B$5*Dati!$B$12^4)</f>
        <v>20.573471027468837</v>
      </c>
      <c r="J7" s="8">
        <f ca="1">(Carico!J7/Dati!$B$5*Dati!$B$12^4-(-8*J6-8*K7-8*J8-8*I7+2*K6+2*K8+2*I8+2*I6+J5+L7+J9+H7))/(20+Dati!$B$6/Dati!$B$5*Dati!$B$12^4)</f>
        <v>18.894450431134825</v>
      </c>
      <c r="K7" s="8">
        <f ca="1">(Carico!K7/Dati!$B$5*Dati!$B$12^4-(-8*K6-8*L7-8*K8-8*J7+2*L6+2*L8+2*J8+2*J6+K5+M7+K9+I7))/(20+Dati!$B$6/Dati!$B$5*Dati!$B$12^4)</f>
        <v>15.171298374637033</v>
      </c>
      <c r="L7" s="8">
        <f ca="1">(Carico!L7/Dati!$B$5*Dati!$B$12^4-(-8*L6-8*M7-8*L8-8*K7+2*M6+2*M8+2*K8+2*K6+L5+N7+L9+J7))/(20+Dati!$B$6/Dati!$B$5*Dati!$B$12^4)</f>
        <v>10.723380875485226</v>
      </c>
      <c r="M7" s="8">
        <f ca="1">(Carico!M7/Dati!$B$5*Dati!$B$12^4-(-8*M6-8*N7-8*M8-8*L7+2*N6+2*N8+2*L8+2*L6+M5+O7+M9+K7))/(20+Dati!$B$6/Dati!$B$5*Dati!$B$12^4)</f>
        <v>6.2671691475817539</v>
      </c>
      <c r="N7" s="9">
        <f ca="1">(Carico!N7/Dati!$B$5*Dati!$B$12^4-(-8*N6-8*O7-8*N8-8*M7+2*O6+2*O8+2*M8+2*M6+N5+P7+N9+L7))/(20+Dati!$B$6/Dati!$B$5*Dati!$B$12^4)</f>
        <v>2.0235451485531222</v>
      </c>
      <c r="O7" s="2">
        <f ca="1">2*(1+Dati!$B$3)*N7-M7-Dati!$B$3*(N6+N8)</f>
        <v>-2.0686405209593861</v>
      </c>
      <c r="P7" s="2">
        <f ca="1">-(-L7+O8-M8+O6-M6-4*(O7-M7))-(1-Dati!$B$3)*(O8-M8+O6-M6-2*(O7-M7))</f>
        <v>-6.1460229731596936</v>
      </c>
    </row>
    <row r="8" spans="1:16" x14ac:dyDescent="0.25">
      <c r="A8">
        <f>Dati!$B$8/Dati!$B$10+A7</f>
        <v>2000</v>
      </c>
      <c r="B8" s="2">
        <f ca="1">(F8+E9-C9+E7-C7-4*(E8-C8))+(1-Dati!$B$3)*(E9-C9+E7-C7-2*(E8-C8))</f>
        <v>-5.5284831167131223</v>
      </c>
      <c r="C8" s="2">
        <f ca="1">2*(1+Dati!$B$3)*D8-E8-Dati!$B$3*(D7+D9)</f>
        <v>-0.78940601249852138</v>
      </c>
      <c r="D8" s="7">
        <f ca="1">(Carico!D8/Dati!$B$5*Dati!$B$12^4-(-8*D7-8*E8-8*D9-8*C8+2*E7+2*E9+2*C9+2*C7+D6+F8+D10+B8))/(20+Dati!$B$6/Dati!$B$5*Dati!$B$12^4)</f>
        <v>3.6457014697942496</v>
      </c>
      <c r="E8" s="8">
        <f ca="1">(Carico!E8/Dati!$B$5*Dati!$B$12^4-(-8*E7-8*F8-8*E9-8*D8+2*F7+2*F9+2*D9+2*D7+E6+G8+E10+C8))/(20+Dati!$B$6/Dati!$B$5*Dati!$B$12^4)</f>
        <v>8.2878331331896717</v>
      </c>
      <c r="F8" s="8">
        <f ca="1">(Carico!F8/Dati!$B$5*Dati!$B$12^4-(-8*F7-8*G8-8*F9-8*E8+2*G7+2*G9+2*E9+2*E7+F6+H8+F10+D8))/(20+Dati!$B$6/Dati!$B$5*Dati!$B$12^4)</f>
        <v>13.400625390289983</v>
      </c>
      <c r="G8" s="8">
        <f ca="1">(Carico!G8/Dati!$B$5*Dati!$B$12^4-(-8*G7-8*H8-8*G9-8*F8+2*H7+2*H9+2*F9+2*F7+G6+I8+G10+E8))/(20+Dati!$B$6/Dati!$B$5*Dati!$B$12^4)</f>
        <v>18.894429359265164</v>
      </c>
      <c r="H8" s="8">
        <f ca="1">(Carico!H8/Dati!$B$5*Dati!$B$12^4-(-8*H7-8*I8-8*H9-8*G8+2*I7+2*I9+2*G9+2*G7+H6+J8+H10+F8))/(20+Dati!$B$6/Dati!$B$5*Dati!$B$12^4)</f>
        <v>24.027678826452032</v>
      </c>
      <c r="I8" s="8">
        <f ca="1">(Carico!I8/Dati!$B$5*Dati!$B$12^4-(-8*I7-8*J8-8*I9-8*H8+2*J7+2*J9+2*H9+2*H7+I6+K8+I10+G8))/(20+Dati!$B$6/Dati!$B$5*Dati!$B$12^4)</f>
        <v>26.85344292419726</v>
      </c>
      <c r="J8" s="8">
        <f ca="1">(Carico!J8/Dati!$B$5*Dati!$B$12^4-(-8*J7-8*K8-8*J9-8*I8+2*K7+2*K9+2*I9+2*I7+J6+L8+J10+H8))/(20+Dati!$B$6/Dati!$B$5*Dati!$B$12^4)</f>
        <v>24.027694480188302</v>
      </c>
      <c r="K8" s="8">
        <f ca="1">(Carico!K8/Dati!$B$5*Dati!$B$12^4-(-8*K7-8*L8-8*K9-8*J8+2*L7+2*L9+2*J9+2*J7+K6+M8+K10+I8))/(20+Dati!$B$6/Dati!$B$5*Dati!$B$12^4)</f>
        <v>18.894460676851306</v>
      </c>
      <c r="L8" s="8">
        <f ca="1">(Carico!L8/Dati!$B$5*Dati!$B$12^4-(-8*L7-8*M8-8*L9-8*K8+2*M7+2*M9+2*K9+2*K7+L6+N8+L10+J8))/(20+Dati!$B$6/Dati!$B$5*Dati!$B$12^4)</f>
        <v>13.400672402318053</v>
      </c>
      <c r="M8" s="8">
        <f ca="1">(Carico!M8/Dati!$B$5*Dati!$B$12^4-(-8*M7-8*N8-8*M9-8*L8+2*N7+2*N9+2*L9+2*L7+M6+O8+M10+K8))/(20+Dati!$B$6/Dati!$B$5*Dati!$B$12^4)</f>
        <v>8.2878959105214438</v>
      </c>
      <c r="N8" s="9">
        <f ca="1">(Carico!N8/Dati!$B$5*Dati!$B$12^4-(-8*N7-8*O8-8*N9-8*M8+2*O7+2*O9+2*M9+2*M7+N6+P8+N10+L8))/(20+Dati!$B$6/Dati!$B$5*Dati!$B$12^4)</f>
        <v>3.6457801511993253</v>
      </c>
      <c r="O8" s="2">
        <f ca="1">2*(1+Dati!$B$3)*N8-M8-Dati!$B$3*(N7+N9)</f>
        <v>-0.78931118656760946</v>
      </c>
      <c r="P8" s="2">
        <f ca="1">-(-L8+O9-M9+O7-M7-4*(O8-M8))-(1-Dati!$B$3)*(O9-M9+O7-M7-2*(O8-M8))</f>
        <v>-5.5283717658058631</v>
      </c>
    </row>
    <row r="9" spans="1:16" x14ac:dyDescent="0.25">
      <c r="A9">
        <f>Dati!$B$8/Dati!$B$10+A8</f>
        <v>2500</v>
      </c>
      <c r="B9" s="2">
        <f ca="1">(F9+E10-C10+E8-C8-4*(E9-C9))+(1-Dati!$B$3)*(E10-C10+E8-C8-2*(E9-C9))</f>
        <v>-5.4243690440957142</v>
      </c>
      <c r="C9" s="2">
        <f ca="1">2*(1+Dati!$B$3)*D9-E9-Dati!$B$3*(D8+D10)</f>
        <v>-0.34390740796885577</v>
      </c>
      <c r="D9" s="7">
        <f ca="1">(Carico!D9/Dati!$B$5*Dati!$B$12^4-(-8*D8-8*E9-8*D10-8*C9+2*E8+2*E10+2*C10+2*C8+D7+F9+D11+B9))/(20+Dati!$B$6/Dati!$B$5*Dati!$B$12^4)</f>
        <v>4.2328139786672363</v>
      </c>
      <c r="E9" s="8">
        <f ca="1">(Carico!E9/Dati!$B$5*Dati!$B$12^4-(-8*E8-8*F9-8*E10-8*D9+2*F8+2*F10+2*D10+2*D8+E7+G9+E11+C9))/(20+Dati!$B$6/Dati!$B$5*Dati!$B$12^4)</f>
        <v>9.0443793011007472</v>
      </c>
      <c r="F9" s="8">
        <f ca="1">(Carico!F9/Dati!$B$5*Dati!$B$12^4-(-8*F8-8*G9-8*F10-8*E9+2*G8+2*G10+2*E10+2*E8+F7+H9+F11+D9))/(20+Dati!$B$6/Dati!$B$5*Dati!$B$12^4)</f>
        <v>14.471975940151442</v>
      </c>
      <c r="G9" s="8">
        <f ca="1">(Carico!G9/Dati!$B$5*Dati!$B$12^4-(-8*G8-8*H9-8*G10-8*F9+2*H8+2*H10+2*F10+2*F8+G7+I9+G11+E9))/(20+Dati!$B$6/Dati!$B$5*Dati!$B$12^4)</f>
        <v>20.573459905730058</v>
      </c>
      <c r="H9" s="8">
        <f ca="1">(Carico!H9/Dati!$B$5*Dati!$B$12^4-(-8*H8-8*I9-8*H10-8*G9+2*I8+2*I10+2*G10+2*G8+H7+J9+H11+F9))/(20+Dati!$B$6/Dati!$B$5*Dati!$B$12^4)</f>
        <v>26.853437275141111</v>
      </c>
      <c r="I9" s="8">
        <f ca="1">(Carico!I9/Dati!$B$5*Dati!$B$12^4-(-8*I8-8*J9-8*I10-8*H9+2*J8+2*J10+2*H10+2*H8+I7+K9+I11+G9))/(20+Dati!$B$6/Dati!$B$5*Dati!$B$12^4)</f>
        <v>31.419048681664034</v>
      </c>
      <c r="J9" s="8">
        <f ca="1">(Carico!J9/Dati!$B$5*Dati!$B$12^4-(-8*J8-8*K9-8*J10-8*I9+2*K8+2*K10+2*I10+2*I8+J7+L9+J11+H9))/(20+Dati!$B$6/Dati!$B$5*Dati!$B$12^4)</f>
        <v>26.853452986582191</v>
      </c>
      <c r="K9" s="8">
        <f ca="1">(Carico!K9/Dati!$B$5*Dati!$B$12^4-(-8*K8-8*L9-8*K10-8*J9+2*L8+2*L10+2*J10+2*J8+K7+M9+K11+I9))/(20+Dati!$B$6/Dati!$B$5*Dati!$B$12^4)</f>
        <v>20.573491334824446</v>
      </c>
      <c r="L9" s="8">
        <f ca="1">(Carico!L9/Dati!$B$5*Dati!$B$12^4-(-8*L8-8*M9-8*L10-8*K9+2*M8+2*M10+2*K10+2*K8+L7+N9+L11+J9))/(20+Dati!$B$6/Dati!$B$5*Dati!$B$12^4)</f>
        <v>14.472023110176867</v>
      </c>
      <c r="M9" s="8">
        <f ca="1">(Carico!M9/Dati!$B$5*Dati!$B$12^4-(-8*M8-8*N9-8*M10-8*L9+2*N8+2*N10+2*L10+2*L8+M7+O9+M11+K9))/(20+Dati!$B$6/Dati!$B$5*Dati!$B$12^4)</f>
        <v>9.0444422732662613</v>
      </c>
      <c r="N9" s="9">
        <f ca="1">(Carico!N9/Dati!$B$5*Dati!$B$12^4-(-8*N8-8*O9-8*N10-8*M9+2*O8+2*O10+2*M10+2*M8+N7+P9+N11+L9))/(20+Dati!$B$6/Dati!$B$5*Dati!$B$12^4)</f>
        <v>4.2328928814776869</v>
      </c>
      <c r="O9" s="2">
        <f ca="1">2*(1+Dati!$B$3)*N9-M9-Dati!$B$3*(N8+N10)</f>
        <v>-0.34381234285050599</v>
      </c>
      <c r="P9" s="2">
        <f ca="1">-(-L9+O10-M10+O8-M8-4*(O9-M9))-(1-Dati!$B$3)*(O10-M10+O8-M8-2*(O9-M9))</f>
        <v>-5.4242574421069918</v>
      </c>
    </row>
    <row r="10" spans="1:16" x14ac:dyDescent="0.25">
      <c r="A10">
        <f>Dati!$B$8/Dati!$B$10+A9</f>
        <v>3000</v>
      </c>
      <c r="B10" s="2">
        <f ca="1">(F10+E11-C11+E9-C9-4*(E10-C10))+(1-Dati!$B$3)*(E11-C11+E9-C9-2*(E10-C10))</f>
        <v>-5.5284791050345499</v>
      </c>
      <c r="C10" s="2">
        <f ca="1">2*(1+Dati!$B$3)*D10-E10-Dati!$B$3*(D9+D11)</f>
        <v>-0.78940201665349052</v>
      </c>
      <c r="D10" s="7">
        <f ca="1">(Carico!D10/Dati!$B$5*Dati!$B$12^4-(-8*D9-8*E10-8*D11-8*C10+2*E9+2*E11+2*C11+2*C9+D8+F10+D12+B10))/(20+Dati!$B$6/Dati!$B$5*Dati!$B$12^4)</f>
        <v>3.6457054712727368</v>
      </c>
      <c r="E10" s="8">
        <f ca="1">(Carico!E10/Dati!$B$5*Dati!$B$12^4-(-8*E9-8*F10-8*E11-8*D10+2*F9+2*F11+2*D11+2*D9+E8+G10+E12+C10))/(20+Dati!$B$6/Dati!$B$5*Dati!$B$12^4)</f>
        <v>8.2878371580494967</v>
      </c>
      <c r="F10" s="8">
        <f ca="1">(Carico!F10/Dati!$B$5*Dati!$B$12^4-(-8*F9-8*G10-8*F11-8*E10+2*G9+2*G11+2*E11+2*E9+F8+H10+F12+D10))/(20+Dati!$B$6/Dati!$B$5*Dati!$B$12^4)</f>
        <v>13.400629452883406</v>
      </c>
      <c r="G10" s="8">
        <f ca="1">(Carico!G10/Dati!$B$5*Dati!$B$12^4-(-8*G9-8*H10-8*G11-8*F10+2*H9+2*H11+2*F11+2*F9+G8+I10+G12+E10))/(20+Dati!$B$6/Dati!$B$5*Dati!$B$12^4)</f>
        <v>18.894433470265607</v>
      </c>
      <c r="H10" s="8">
        <f ca="1">(Carico!H10/Dati!$B$5*Dati!$B$12^4-(-8*H9-8*I10-8*H11-8*G10+2*I9+2*I11+2*G11+2*G9+H8+J10+H12+F10))/(20+Dati!$B$6/Dati!$B$5*Dati!$B$12^4)</f>
        <v>24.027682992548595</v>
      </c>
      <c r="I10" s="8">
        <f ca="1">(Carico!I10/Dati!$B$5*Dati!$B$12^4-(-8*I9-8*J10-8*I11-8*H10+2*J9+2*J11+2*H11+2*H9+I8+K10+I12+G10))/(20+Dati!$B$6/Dati!$B$5*Dati!$B$12^4)</f>
        <v>26.853447148021797</v>
      </c>
      <c r="J10" s="8">
        <f ca="1">(Carico!J10/Dati!$B$5*Dati!$B$12^4-(-8*J9-8*K10-8*J11-8*I10+2*K9+2*K11+2*I11+2*I9+J8+L10+J12+H10))/(20+Dati!$B$6/Dati!$B$5*Dati!$B$12^4)</f>
        <v>24.027698760549136</v>
      </c>
      <c r="K10" s="8">
        <f ca="1">(Carico!K10/Dati!$B$5*Dati!$B$12^4-(-8*K9-8*L10-8*K11-8*J10+2*L9+2*L11+2*J11+2*J9+K8+M10+K12+I10))/(20+Dati!$B$6/Dati!$B$5*Dati!$B$12^4)</f>
        <v>18.894465009317063</v>
      </c>
      <c r="L10" s="8">
        <f ca="1">(Carico!L10/Dati!$B$5*Dati!$B$12^4-(-8*L9-8*M10-8*L11-8*K10+2*M9+2*M11+2*K11+2*K9+L8+N10+L12+J10))/(20+Dati!$B$6/Dati!$B$5*Dati!$B$12^4)</f>
        <v>13.400676780237177</v>
      </c>
      <c r="M10" s="8">
        <f ca="1">(Carico!M10/Dati!$B$5*Dati!$B$12^4-(-8*M9-8*N10-8*M11-8*L10+2*N9+2*N11+2*L11+2*L9+M8+O10+M12+K10))/(20+Dati!$B$6/Dati!$B$5*Dati!$B$12^4)</f>
        <v>8.2879003266083888</v>
      </c>
      <c r="N10" s="9">
        <f ca="1">(Carico!N10/Dati!$B$5*Dati!$B$12^4-(-8*N9-8*O10-8*N11-8*M10+2*O9+2*O11+2*M11+2*M9+N8+P10+N12+L10))/(20+Dati!$B$6/Dati!$B$5*Dati!$B$12^4)</f>
        <v>3.6457845997789855</v>
      </c>
      <c r="O10" s="2">
        <f ca="1">2*(1+Dati!$B$3)*N10-M10-Dati!$B$3*(N9+N11)</f>
        <v>-0.78930670684951387</v>
      </c>
      <c r="P10" s="2">
        <f ca="1">-(-L10+O11-M11+O9-M9-4*(O10-M10))-(1-Dati!$B$3)*(O11-M11+O9-M9-2*(O10-M10))</f>
        <v>-5.5283672496900476</v>
      </c>
    </row>
    <row r="11" spans="1:16" x14ac:dyDescent="0.25">
      <c r="A11">
        <f>Dati!$B$8/Dati!$B$10+A10</f>
        <v>3500</v>
      </c>
      <c r="B11" s="2">
        <f ca="1">(F11+E12-C12+E10-C10-4*(E11-C11))+(1-Dati!$B$3)*(E12-C12+E10-C10-2*(E11-C11))</f>
        <v>-6.1461260541182039</v>
      </c>
      <c r="C11" s="2">
        <f ca="1">2*(1+Dati!$B$3)*D11-E11-Dati!$B$3*(D10+D12)</f>
        <v>-2.0687271223978261</v>
      </c>
      <c r="D11" s="7">
        <f ca="1">(Carico!D11/Dati!$B$5*Dati!$B$12^4-(-8*D10-8*E11-8*D12-8*C11+2*E10+2*E12+2*C12+2*C10+D9+F11+D13+B11))/(20+Dati!$B$6/Dati!$B$5*Dati!$B$12^4)</f>
        <v>2.0234746872655305</v>
      </c>
      <c r="E11" s="8">
        <f ca="1">(Carico!E11/Dati!$B$5*Dati!$B$12^4-(-8*E10-8*F11-8*E12-8*D11+2*F10+2*F12+2*D12+2*D10+E9+G11+E13+C11))/(20+Dati!$B$6/Dati!$B$5*Dati!$B$12^4)</f>
        <v>6.2671146137778164</v>
      </c>
      <c r="F11" s="8">
        <f ca="1">(Carico!F11/Dati!$B$5*Dati!$B$12^4-(-8*F10-8*G11-8*F12-8*E11+2*G10+2*G12+2*E12+2*E10+F9+H11+F13+D11))/(20+Dati!$B$6/Dati!$B$5*Dati!$B$12^4)</f>
        <v>10.723342148053879</v>
      </c>
      <c r="G11" s="8">
        <f ca="1">(Carico!G11/Dati!$B$5*Dati!$B$12^4-(-8*G10-8*H11-8*G12-8*F11+2*H10+2*H12+2*F12+2*F10+G9+I11+G13+E11))/(20+Dati!$B$6/Dati!$B$5*Dati!$B$12^4)</f>
        <v>15.171275393091712</v>
      </c>
      <c r="H11" s="8">
        <f ca="1">(Carico!H11/Dati!$B$5*Dati!$B$12^4-(-8*H10-8*I11-8*H12-8*G11+2*I10+2*I12+2*G12+2*G10+H9+J11+H13+F11))/(20+Dati!$B$6/Dati!$B$5*Dati!$B$12^4)</f>
        <v>18.894443169902829</v>
      </c>
      <c r="I11" s="8">
        <f ca="1">(Carico!I11/Dati!$B$5*Dati!$B$12^4-(-8*I10-8*J11-8*I12-8*H11+2*J10+2*J12+2*H12+2*H10+I9+K11+I13+G11))/(20+Dati!$B$6/Dati!$B$5*Dati!$B$12^4)</f>
        <v>20.573479477369983</v>
      </c>
      <c r="J11" s="8">
        <f ca="1">(Carico!J11/Dati!$B$5*Dati!$B$12^4-(-8*J10-8*K11-8*J12-8*I11+2*K10+2*K12+2*I12+2*I10+J9+L11+J13+H11))/(20+Dati!$B$6/Dati!$B$5*Dati!$B$12^4)</f>
        <v>18.89445899073197</v>
      </c>
      <c r="K11" s="8">
        <f ca="1">(Carico!K11/Dati!$B$5*Dati!$B$12^4-(-8*K10-8*L11-8*K12-8*J11+2*L10+2*L12+2*J12+2*J10+K9+M11+K13+I11))/(20+Dati!$B$6/Dati!$B$5*Dati!$B$12^4)</f>
        <v>15.171307035323608</v>
      </c>
      <c r="L11" s="8">
        <f ca="1">(Carico!L11/Dati!$B$5*Dati!$B$12^4-(-8*L10-8*M11-8*L12-8*K11+2*M10+2*M12+2*K12+2*K10+L9+N11+L13+J11))/(20+Dati!$B$6/Dati!$B$5*Dati!$B$12^4)</f>
        <v>10.723389624119854</v>
      </c>
      <c r="M11" s="8">
        <f ca="1">(Carico!M11/Dati!$B$5*Dati!$B$12^4-(-8*M10-8*N11-8*M12-8*L11+2*N10+2*N12+2*L12+2*L10+M9+O11+M13+K11))/(20+Dati!$B$6/Dati!$B$5*Dati!$B$12^4)</f>
        <v>6.2671779695728587</v>
      </c>
      <c r="N11" s="9">
        <f ca="1">(Carico!N11/Dati!$B$5*Dati!$B$12^4-(-8*N10-8*O11-8*N12-8*M11+2*O10+2*O12+2*M12+2*M10+N9+P11+N13+L11))/(20+Dati!$B$6/Dati!$B$5*Dati!$B$12^4)</f>
        <v>2.0235540323677328</v>
      </c>
      <c r="O11" s="2">
        <f ca="1">2*(1+Dati!$B$3)*N11-M11-Dati!$B$3*(N10+N12)</f>
        <v>-2.0686315780024955</v>
      </c>
      <c r="P11" s="2">
        <f ca="1">-(-L11+O12-M12+O10-M10-4*(O11-M11))-(1-Dati!$B$3)*(O12-M12+O10-M10-2*(O11-M11))</f>
        <v>-6.1460139595997676</v>
      </c>
    </row>
    <row r="12" spans="1:16" x14ac:dyDescent="0.25">
      <c r="A12">
        <f>Dati!$B$8/Dati!$B$10+A11</f>
        <v>4000</v>
      </c>
      <c r="B12" s="2">
        <f ca="1">(F12+E13-C13+E11-C11-4*(E12-C12))+(1-Dati!$B$3)*(E13-C13+E11-C11-2*(E12-C12))</f>
        <v>-7.4771989218700963</v>
      </c>
      <c r="C12" s="2">
        <f ca="1">2*(1+Dati!$B$3)*D12-E12-Dati!$B$3*(D11+D13)</f>
        <v>-4.047708585667622</v>
      </c>
      <c r="D12" s="7">
        <f ca="1">(Carico!D12/Dati!$B$5*Dati!$B$12^4-(-8*D11-8*E12-8*D13-8*C12+2*E11+2*E13+2*C13+2*C11+D10+F12+D14+B12))/(20+Dati!$B$6/Dati!$B$5*Dati!$B$12^4)</f>
        <v>-0.35594790866780757</v>
      </c>
      <c r="E12" s="8">
        <f ca="1">(Carico!E12/Dati!$B$5*Dati!$B$12^4-(-8*E11-8*F12-8*E13-8*D12+2*F11+2*F13+2*D13+2*D11+E10+G12+E14+C12))/(20+Dati!$B$6/Dati!$B$5*Dati!$B$12^4)</f>
        <v>3.4368555131668601</v>
      </c>
      <c r="F12" s="8">
        <f ca="1">(Carico!F12/Dati!$B$5*Dati!$B$12^4-(-8*F11-8*G12-8*F13-8*E12+2*G11+2*G13+2*E13+2*E11+F10+H12+F14+D12))/(20+Dati!$B$6/Dati!$B$5*Dati!$B$12^4)</f>
        <v>7.2186191341162607</v>
      </c>
      <c r="G12" s="8">
        <f ca="1">(Carico!G12/Dati!$B$5*Dati!$B$12^4-(-8*G11-8*H12-8*G13-8*F12+2*H11+2*H13+2*F13+2*F11+G10+I12+G14+E12))/(20+Dati!$B$6/Dati!$B$5*Dati!$B$12^4)</f>
        <v>10.723351718905068</v>
      </c>
      <c r="H12" s="8">
        <f ca="1">(Carico!H12/Dati!$B$5*Dati!$B$12^4-(-8*H11-8*I12-8*H13-8*G12+2*I11+2*I13+2*G13+2*G11+H10+J12+H14+F12))/(20+Dati!$B$6/Dati!$B$5*Dati!$B$12^4)</f>
        <v>13.400648722482137</v>
      </c>
      <c r="I12" s="8">
        <f ca="1">(Carico!I12/Dati!$B$5*Dati!$B$12^4-(-8*I11-8*J12-8*I13-8*H12+2*J11+2*J13+2*H13+2*H11+I10+K12+I14+G12))/(20+Dati!$B$6/Dati!$B$5*Dati!$B$12^4)</f>
        <v>14.472005080961143</v>
      </c>
      <c r="J12" s="8">
        <f ca="1">(Carico!J12/Dati!$B$5*Dati!$B$12^4-(-8*J11-8*K12-8*J13-8*I12+2*K11+2*K13+2*I13+2*I11+J10+L12+J14+H12))/(20+Dati!$B$6/Dati!$B$5*Dati!$B$12^4)</f>
        <v>13.400664591136168</v>
      </c>
      <c r="K12" s="8">
        <f ca="1">(Carico!K12/Dati!$B$5*Dati!$B$12^4-(-8*K11-8*L12-8*K13-8*J12+2*L11+2*L13+2*J13+2*J11+K10+M12+K14+I12))/(20+Dati!$B$6/Dati!$B$5*Dati!$B$12^4)</f>
        <v>10.72338345480339</v>
      </c>
      <c r="L12" s="8">
        <f ca="1">(Carico!L12/Dati!$B$5*Dati!$B$12^4-(-8*L11-8*M12-8*L13-8*K12+2*M11+2*M13+2*K13+2*K11+L10+N12+L14+J12))/(20+Dati!$B$6/Dati!$B$5*Dati!$B$12^4)</f>
        <v>7.2186667458271048</v>
      </c>
      <c r="M12" s="8">
        <f ca="1">(Carico!M12/Dati!$B$5*Dati!$B$12^4-(-8*M11-8*N12-8*M13-8*L12+2*N11+2*N13+2*L13+2*L11+M10+O12+M14+K12))/(20+Dati!$B$6/Dati!$B$5*Dati!$B$12^4)</f>
        <v>3.4369190407961816</v>
      </c>
      <c r="N12" s="9">
        <f ca="1">(Carico!N12/Dati!$B$5*Dati!$B$12^4-(-8*N11-8*O12-8*N13-8*M12+2*O11+2*O13+2*M13+2*M11+N10+P12+N14+L12))/(20+Dati!$B$6/Dati!$B$5*Dati!$B$12^4)</f>
        <v>-0.35586836388302323</v>
      </c>
      <c r="O12" s="2">
        <f ca="1">2*(1+Dati!$B$3)*N12-M12-Dati!$B$3*(N11+N13)</f>
        <v>-4.0476128257906225</v>
      </c>
      <c r="P12" s="2">
        <f ca="1">-(-L12+O13-M13+O11-M11-4*(O12-M12))-(1-Dati!$B$3)*(O13-M13+O11-M11-2*(O12-M12))</f>
        <v>-7.4770866111851371</v>
      </c>
    </row>
    <row r="13" spans="1:16" x14ac:dyDescent="0.25">
      <c r="A13">
        <f>Dati!$B$8/Dati!$B$10+A12</f>
        <v>4500</v>
      </c>
      <c r="B13" s="2">
        <f ca="1">(F13+E14-C14+E12-C12-4*(E13-C13))+(1-Dati!$B$3)*(E14-C14+E12-C12-2*(E13-C13))</f>
        <v>-9.5924638866256462</v>
      </c>
      <c r="C13" s="2">
        <f ca="1">2*(1+Dati!$B$3)*D13-E13-Dati!$B$3*(D12+D14)</f>
        <v>-6.6023030609425</v>
      </c>
      <c r="D13" s="7">
        <f ca="1">(Carico!D13/Dati!$B$5*Dati!$B$12^4-(-8*D12-8*E13-8*D14-8*C13+2*E12+2*E14+2*C14+2*C12+D11+F13+D15+B13))/(20+Dati!$B$6/Dati!$B$5*Dati!$B$12^4)</f>
        <v>-3.2405854019578597</v>
      </c>
      <c r="E13" s="8">
        <f ca="1">(Carico!E13/Dati!$B$5*Dati!$B$12^4-(-8*E12-8*F13-8*E14-8*D13+2*F12+2*F14+2*D14+2*D12+E11+G13+E15+C13))/(20+Dati!$B$6/Dati!$B$5*Dati!$B$12^4)</f>
        <v>0.18282256979391212</v>
      </c>
      <c r="F13" s="8">
        <f ca="1">(Carico!F13/Dati!$B$5*Dati!$B$12^4-(-8*F12-8*G13-8*F14-8*E13+2*G12+2*G14+2*E14+2*E12+F11+H13+F15+D13))/(20+Dati!$B$6/Dati!$B$5*Dati!$B$12^4)</f>
        <v>3.436865035286814</v>
      </c>
      <c r="G13" s="8">
        <f ca="1">(Carico!G13/Dati!$B$5*Dati!$B$12^4-(-8*G12-8*H13-8*G14-8*F13+2*H12+2*H14+2*F14+2*F12+G11+I13+G15+E13))/(20+Dati!$B$6/Dati!$B$5*Dati!$B$12^4)</f>
        <v>6.2671337044963531</v>
      </c>
      <c r="H13" s="8">
        <f ca="1">(Carico!H13/Dati!$B$5*Dati!$B$12^4-(-8*H12-8*I13-8*H14-8*G13+2*I12+2*I14+2*G14+2*G12+H11+J13+H15+F13))/(20+Dati!$B$6/Dati!$B$5*Dati!$B$12^4)</f>
        <v>8.2878659459239579</v>
      </c>
      <c r="I13" s="8">
        <f ca="1">(Carico!I13/Dati!$B$5*Dati!$B$12^4-(-8*I12-8*J13-8*I14-8*H13+2*J12+2*J14+2*H14+2*H12+I11+K13+I15+G13))/(20+Dati!$B$6/Dati!$B$5*Dati!$B$12^4)</f>
        <v>9.0444179609620825</v>
      </c>
      <c r="J13" s="8">
        <f ca="1">(Carico!J13/Dati!$B$5*Dati!$B$12^4-(-8*J12-8*K13-8*J14-8*I13+2*K12+2*K14+2*I14+2*I12+J11+L13+J15+H13))/(20+Dati!$B$6/Dati!$B$5*Dati!$B$12^4)</f>
        <v>8.2878818573352113</v>
      </c>
      <c r="K13" s="8">
        <f ca="1">(Carico!K13/Dati!$B$5*Dati!$B$12^4-(-8*K12-8*L13-8*K14-8*J13+2*L12+2*L14+2*J14+2*J12+K11+M13+K15+I13))/(20+Dati!$B$6/Dati!$B$5*Dati!$B$12^4)</f>
        <v>6.2671655239671074</v>
      </c>
      <c r="L13" s="8">
        <f ca="1">(Carico!L13/Dati!$B$5*Dati!$B$12^4-(-8*L12-8*M13-8*L14-8*K13+2*M12+2*M14+2*K14+2*K12+L11+N13+L15+J13))/(20+Dati!$B$6/Dati!$B$5*Dati!$B$12^4)</f>
        <v>3.4369127678296683</v>
      </c>
      <c r="M13" s="8">
        <f ca="1">(Carico!M13/Dati!$B$5*Dati!$B$12^4-(-8*M12-8*N13-8*M14-8*L13+2*N12+2*N14+2*L14+2*L12+M11+O13+M15+K13))/(20+Dati!$B$6/Dati!$B$5*Dati!$B$12^4)</f>
        <v>0.18288625063938446</v>
      </c>
      <c r="N13" s="9">
        <f ca="1">(Carico!N13/Dati!$B$5*Dati!$B$12^4-(-8*N12-8*O13-8*N14-8*M13+2*O12+2*O14+2*M14+2*M12+N11+P13+N15+L13))/(20+Dati!$B$6/Dati!$B$5*Dati!$B$12^4)</f>
        <v>-3.2405056785243942</v>
      </c>
      <c r="O13" s="2">
        <f ca="1">2*(1+Dati!$B$3)*N13-M13-Dati!$B$3*(N12+N14)</f>
        <v>-6.6022071092239152</v>
      </c>
      <c r="P13" s="2">
        <f ca="1">-(-L13+O14-M14+O12-M12-4*(O13-M13))-(1-Dati!$B$3)*(O14-M14+O12-M12-2*(O13-M13))</f>
        <v>-9.5923513835645515</v>
      </c>
    </row>
    <row r="14" spans="1:16" ht="15.75" thickBot="1" x14ac:dyDescent="0.3">
      <c r="A14">
        <f>Dati!$B$8/Dati!$B$10+A13</f>
        <v>5000</v>
      </c>
      <c r="B14" s="2">
        <f ca="1">(F14+E15-C15+E13-C13-4*(E14-C14))+(1-Dati!$B$3)*(E15-C15+E13-C13-2*(E14-C14))</f>
        <v>-11.692195396701601</v>
      </c>
      <c r="C14" s="2">
        <f ca="1">2*(1+Dati!$B$3)*D14-E14-Dati!$B$3*(D13+D15)</f>
        <v>-9.6267755738881338</v>
      </c>
      <c r="D14" s="10">
        <f ca="1">(Carico!D14/Dati!$B$5*Dati!$B$12^4-(-8*D13-8*E14-8*D15-8*C14+2*E13+2*E15+2*C15+2*C13+D12+F14+D16+B14))/(20+Dati!$B$6/Dati!$B$5*Dati!$B$12^4)</f>
        <v>-6.4336755779124086</v>
      </c>
      <c r="E14" s="11">
        <f ca="1">(Carico!E14/Dati!$B$5*Dati!$B$12^4-(-8*E13-8*F14-8*E15-8*D14+2*F13+2*F15+2*D15+2*D13+E12+G14+E16+C14))/(20+Dati!$B$6/Dati!$B$5*Dati!$B$12^4)</f>
        <v>-3.2405758036848962</v>
      </c>
      <c r="F14" s="11">
        <f ca="1">(Carico!F14/Dati!$B$5*Dati!$B$12^4-(-8*F13-8*G14-8*F15-8*E14+2*G13+2*G15+2*E15+2*E13+F12+H14+F16+D14))/(20+Dati!$B$6/Dati!$B$5*Dati!$B$12^4)</f>
        <v>-0.35592879546080353</v>
      </c>
      <c r="G14" s="11">
        <f ca="1">(Carico!G14/Dati!$B$5*Dati!$B$12^4-(-8*G13-8*H14-8*G15-8*F14+2*H13+2*H15+2*F15+2*F13+G12+I14+G16+E14))/(20+Dati!$B$6/Dati!$B$5*Dati!$B$12^4)</f>
        <v>2.0235033626735315</v>
      </c>
      <c r="H14" s="11">
        <f ca="1">(Carico!H14/Dati!$B$5*Dati!$B$12^4-(-8*H13-8*I14-8*H15-8*G14+2*I13+2*I15+2*G15+2*G13+H12+J14+H16+F14))/(20+Dati!$B$6/Dati!$B$5*Dati!$B$12^4)</f>
        <v>3.645743842060083</v>
      </c>
      <c r="I14" s="11">
        <f ca="1">(Carico!I14/Dati!$B$5*Dati!$B$12^4-(-8*I13-8*J14-8*I15-8*H14+2*J13+2*J15+2*H15+2*H13+I12+K14+I16+G14))/(20+Dati!$B$6/Dati!$B$5*Dati!$B$12^4)</f>
        <v>4.2328622259675219</v>
      </c>
      <c r="J14" s="11">
        <f ca="1">(Carico!J14/Dati!$B$5*Dati!$B$12^4-(-8*J13-8*K14-8*J15-8*I14+2*K13+2*K15+2*I15+2*I13+J12+L14+J16+H14))/(20+Dati!$B$6/Dati!$B$5*Dati!$B$12^4)</f>
        <v>3.6457597927912673</v>
      </c>
      <c r="K14" s="11">
        <f ca="1">(Carico!K14/Dati!$B$5*Dati!$B$12^4-(-8*K13-8*L14-8*K15-8*J14+2*L13+2*L15+2*J15+2*J13+K12+M14+K16+I14))/(20+Dati!$B$6/Dati!$B$5*Dati!$B$12^4)</f>
        <v>2.0235352579340748</v>
      </c>
      <c r="L14" s="11">
        <f ca="1">(Carico!L14/Dati!$B$5*Dati!$B$12^4-(-8*L13-8*M14-8*L15-8*K14+2*M13+2*M15+2*K15+2*K13+L12+N14+L16+J14))/(20+Dati!$B$6/Dati!$B$5*Dati!$B$12^4)</f>
        <v>-0.35588095555699367</v>
      </c>
      <c r="M14" s="11">
        <f ca="1">(Carico!M14/Dati!$B$5*Dati!$B$12^4-(-8*M13-8*N14-8*M15-8*L14+2*N13+2*N15+2*L15+2*L13+M12+O14+M16+K14))/(20+Dati!$B$6/Dati!$B$5*Dati!$B$12^4)</f>
        <v>-3.2405119893856398</v>
      </c>
      <c r="N14" s="12">
        <f ca="1">(Carico!N14/Dati!$B$5*Dati!$B$12^4-(-8*N13-8*O14-8*N15-8*M14+2*O13+2*O15+2*M15+2*M13+N12+P14+N16+L14))/(20+Dati!$B$6/Dati!$B$5*Dati!$B$12^4)</f>
        <v>-6.433595699817805</v>
      </c>
      <c r="O14" s="2">
        <f ca="1">2*(1+Dati!$B$3)*N14-M14-Dati!$B$3*(N13+N15)</f>
        <v>-9.6266794569512939</v>
      </c>
      <c r="P14" s="2">
        <f ca="1">-(-L14+O15-M15+O13-M13-4*(O14-M14))-(1-Dati!$B$3)*(O15-M15+O13-M13-2*(O14-M14))</f>
        <v>-11.692082815932492</v>
      </c>
    </row>
    <row r="15" spans="1:16" x14ac:dyDescent="0.25">
      <c r="C15" s="2">
        <f ca="1">C13+E15-E13</f>
        <v>-13.387409357884334</v>
      </c>
      <c r="D15" s="2">
        <f ca="1">2*(1+Dati!$B$3)*D14-D13-Dati!$B$3*(E14+C14)</f>
        <v>-9.6267657095173149</v>
      </c>
      <c r="E15" s="2">
        <f ca="1">2*(1+Dati!$B$3)*E14-E13-Dati!$B$3*(F14+D14)</f>
        <v>-6.6022836239630198</v>
      </c>
      <c r="F15" s="2">
        <f ca="1">2*(1+Dati!$B$3)*F14-F13-Dati!$B$3*(G14+E14)</f>
        <v>-4.0476796561904695</v>
      </c>
      <c r="G15" s="2">
        <f ca="1">2*(1+Dati!$B$3)*G14-G13-Dati!$B$3*(H14+F14)</f>
        <v>-2.0686886433997338</v>
      </c>
      <c r="H15" s="2">
        <f ca="1">2*(1+Dati!$B$3)*H14-H13-Dati!$B$3*(I14+G14)</f>
        <v>-0.78935384270796938</v>
      </c>
      <c r="I15" s="2">
        <f ca="1">2*(1+Dati!$B$3)*I14-I13-Dati!$B$3*(J14+H14)</f>
        <v>-0.34384934561030001</v>
      </c>
      <c r="J15" s="2">
        <f ca="1">2*(1+Dati!$B$3)*J14-J13-Dati!$B$3*(K14+I14)</f>
        <v>-0.78933785141648993</v>
      </c>
      <c r="K15" s="2">
        <f ca="1">2*(1+Dati!$B$3)*K14-K13-Dati!$B$3*(L14+J14)</f>
        <v>-2.0686566723721826</v>
      </c>
      <c r="L15" s="2">
        <f ca="1">2*(1+Dati!$B$3)*L14-L13-Dati!$B$3*(M14+K14)</f>
        <v>-4.0476317148761396</v>
      </c>
      <c r="M15" s="2">
        <f ca="1">2*(1+Dati!$B$3)*M14-M13-Dati!$B$3*(N14+L14)</f>
        <v>-6.6022196940899605</v>
      </c>
      <c r="N15" s="2">
        <f ca="1">2*(1+Dati!$B$3)*N14-N13-Dati!$B$3*(O14+M14)</f>
        <v>-9.6266857117709499</v>
      </c>
      <c r="O15" s="2">
        <f ca="1">M15+O13-M13</f>
        <v>-13.38731305395326</v>
      </c>
      <c r="P15" s="2"/>
    </row>
    <row r="16" spans="1:16" x14ac:dyDescent="0.25">
      <c r="C16" s="2"/>
      <c r="D16" s="2">
        <f ca="1">-(-D12+E15-E13+C15-C13-4*(D15-D13))-(1-Dati!$B$3)*(E15-E13+C15-C13-2*(D15-D13))</f>
        <v>-11.692175147742974</v>
      </c>
      <c r="E16" s="2">
        <f ca="1">-(-E12+F15-F13+D15-D13-4*(E15-E13))-(1-Dati!$B$3)*(F15-F13+D15-D13-2*(E15-E13))</f>
        <v>-9.5924341736058309</v>
      </c>
      <c r="F16" s="2">
        <f ca="1">-(-F12+G15-G13+E15-E13-4*(F15-F13))-(1-Dati!$B$3)*(G15-G13+E15-E13-2*(F15-F13))</f>
        <v>-7.4771597631810938</v>
      </c>
      <c r="G16" s="2">
        <f ca="1">-(-G12+H15-H13+F15-F13-4*(G15-G13))-(1-Dati!$B$3)*(H15-H13+F15-F13-2*(G15-G13))</f>
        <v>-6.1460773651164446</v>
      </c>
      <c r="H16" s="2">
        <f ca="1">-(-H12+I15-I13+G15-G13-4*(H15-H13))-(1-Dati!$B$3)*(I15-I13+G15-G13-2*(H15-H13))</f>
        <v>-5.5284207158134118</v>
      </c>
      <c r="I16" s="2">
        <f ca="1">-(-I12+J15-J13+H15-H13-4*(I15-I13))-(1-Dati!$B$3)*(J15-J13+H15-H13-2*(I15-I13))</f>
        <v>-5.4243007405536661</v>
      </c>
      <c r="J16" s="2">
        <f ca="1">-(-J12+K15-K13+I15-I13-4*(J15-J13))-(1-Dati!$B$3)*(K15-K13+I15-I13-2*(J15-J13))</f>
        <v>-5.5284046726323517</v>
      </c>
      <c r="K16" s="2">
        <f ca="1">-(-K12+L15-L13+J15-J13-4*(K15-K13))-(1-Dati!$B$3)*(L15-L13+J15-J13-2*(K15-K13))</f>
        <v>-6.1460453000731174</v>
      </c>
      <c r="L16" s="2">
        <f ca="1">-(-L12+M15-M13+K15-K13-4*(L15-L13))-(1-Dati!$B$3)*(M15-M13+K15-K13-2*(L15-L13))</f>
        <v>-7.4771117034018744</v>
      </c>
      <c r="M16" s="2">
        <f ca="1">-(-M12+N15-N13+L15-L13-4*(M15-M13))-(1-Dati!$B$3)*(N15-N13+L15-L13-2*(M15-M13))</f>
        <v>-9.5923701209738983</v>
      </c>
      <c r="N16" s="2">
        <f ca="1">-(-N12+O15-O13+M15-M13-4*(N15-N13))-(1-Dati!$B$3)*(O15-O13+M15-M13-2*(N15-N13))</f>
        <v>-11.692095149038089</v>
      </c>
      <c r="O16" s="2"/>
      <c r="P16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3" workbookViewId="0">
      <selection activeCell="I9" sqref="I9"/>
    </sheetView>
  </sheetViews>
  <sheetFormatPr defaultRowHeight="15" x14ac:dyDescent="0.25"/>
  <cols>
    <col min="4" max="14" width="9.7109375" customWidth="1"/>
  </cols>
  <sheetData>
    <row r="1" spans="1:14" x14ac:dyDescent="0.25">
      <c r="D1" s="23">
        <f>Carico!D1</f>
        <v>0</v>
      </c>
      <c r="E1" s="23">
        <f>Carico!E1</f>
        <v>500</v>
      </c>
      <c r="F1" s="23">
        <f>Carico!F1</f>
        <v>1000</v>
      </c>
      <c r="G1" s="23">
        <f>Carico!G1</f>
        <v>1500</v>
      </c>
      <c r="H1" s="23">
        <f>Carico!H1</f>
        <v>2000</v>
      </c>
      <c r="I1" s="23">
        <f>Carico!I1</f>
        <v>2500</v>
      </c>
      <c r="J1" s="23">
        <f>Carico!J1</f>
        <v>3000</v>
      </c>
      <c r="K1" s="23">
        <f>Carico!K1</f>
        <v>3500</v>
      </c>
      <c r="L1" s="23">
        <f>Carico!L1</f>
        <v>4000</v>
      </c>
      <c r="M1" s="23">
        <f>Carico!M1</f>
        <v>4500</v>
      </c>
      <c r="N1" s="23">
        <f>Carico!N1</f>
        <v>5000</v>
      </c>
    </row>
    <row r="4" spans="1:14" x14ac:dyDescent="0.25">
      <c r="A4">
        <f>Carico!A4</f>
        <v>0</v>
      </c>
      <c r="D4" s="25">
        <f ca="1">-Dati!$B$5*(Superficie!E4-2*Superficie!D4+Superficie!C4+Dati!$B$3*(Superficie!D5-2*Superficie!D4+Superficie!D3))/Dati!$B$12^2</f>
        <v>1.8256893932447026E-2</v>
      </c>
      <c r="E4" s="25">
        <f ca="1">-Dati!$B$5*(Superficie!F4-2*Superficie!E4+Superficie!D4+Dati!$B$3*(Superficie!E5-2*Superficie!E4+Superficie!E3))/Dati!$B$12^2</f>
        <v>16450.820233456041</v>
      </c>
      <c r="F4" s="25">
        <f ca="1">-Dati!$B$5*(Superficie!G4-2*Superficie!F4+Superficie!E4+Dati!$B$3*(Superficie!F5-2*Superficie!F4+Superficie!F3))/Dati!$B$12^2</f>
        <v>26944.796922008976</v>
      </c>
      <c r="G4" s="25">
        <f ca="1">-Dati!$B$5*(Superficie!H4-2*Superficie!G4+Superficie!F4+Dati!$B$3*(Superficie!G5-2*Superficie!G4+Superficie!G3))/Dati!$B$12^2</f>
        <v>40383.559735180941</v>
      </c>
      <c r="H4" s="25">
        <f ca="1">-Dati!$B$5*(Superficie!I4-2*Superficie!H4+Superficie!G4+Dati!$B$3*(Superficie!H5-2*Superficie!H4+Superficie!H3))/Dati!$B$12^2</f>
        <v>55206.513854230448</v>
      </c>
      <c r="I4" s="25">
        <f ca="1">-Dati!$B$5*(Superficie!J4-2*Superficie!I4+Superficie!H4+Dati!$B$3*(Superficie!I5-2*Superficie!I4+Superficie!I3))/Dati!$B$12^2</f>
        <v>62625.110950582995</v>
      </c>
      <c r="J4" s="25">
        <f ca="1">-Dati!$B$5*(Superficie!K4-2*Superficie!J4+Superficie!I4+Dati!$B$3*(Superficie!J5-2*Superficie!J4+Superficie!J3))/Dati!$B$12^2</f>
        <v>55206.511544490626</v>
      </c>
      <c r="K4" s="25">
        <f ca="1">-Dati!$B$5*(Superficie!L4-2*Superficie!K4+Superficie!J4+Dati!$B$3*(Superficie!K5-2*Superficie!K4+Superficie!K3))/Dati!$B$12^2</f>
        <v>40383.55463477959</v>
      </c>
      <c r="L4" s="25">
        <f ca="1">-Dati!$B$5*(Superficie!M4-2*Superficie!L4+Superficie!K4+Dati!$B$3*(Superficie!L5-2*Superficie!L4+Superficie!L3))/Dati!$B$12^2</f>
        <v>26944.788226960609</v>
      </c>
      <c r="M4" s="25">
        <f ca="1">-Dati!$B$5*(Superficie!N4-2*Superficie!M4+Superficie!L4+Dati!$B$3*(Superficie!M5-2*Superficie!M4+Superficie!M3))/Dati!$B$12^2</f>
        <v>16450.807221017149</v>
      </c>
      <c r="N4" s="25">
        <f ca="1">-Dati!$B$5*(Superficie!O4-2*Superficie!N4+Superficie!M4+Dati!$B$3*(Superficie!N5-2*Superficie!N4+Superficie!N3))/Dati!$B$12^2</f>
        <v>1.3851701563538652E-3</v>
      </c>
    </row>
    <row r="5" spans="1:14" x14ac:dyDescent="0.25">
      <c r="A5" s="23">
        <f>Carico!A5</f>
        <v>500</v>
      </c>
      <c r="D5" s="25">
        <f ca="1">-Dati!$B$5*(Superficie!E5-2*Superficie!D5+Superficie!C5+Dati!$B$3*(Superficie!D6-2*Superficie!D5+Superficie!D4))/Dati!$B$12^2</f>
        <v>1.7516490263285042E-2</v>
      </c>
      <c r="E5" s="25">
        <f ca="1">-Dati!$B$5*(Superficie!F5-2*Superficie!E5+Superficie!D5+Dati!$B$3*(Superficie!E6-2*Superficie!E5+Superficie!E4))/Dati!$B$12^2</f>
        <v>11291.037400149333</v>
      </c>
      <c r="F5" s="25">
        <f ca="1">-Dati!$B$5*(Superficie!G5-2*Superficie!F5+Superficie!E5+Dati!$B$3*(Superficie!F6-2*Superficie!F5+Superficie!F4))/Dati!$B$12^2</f>
        <v>23665.65594604396</v>
      </c>
      <c r="G5" s="25">
        <f ca="1">-Dati!$B$5*(Superficie!H5-2*Superficie!G5+Superficie!F5+Dati!$B$3*(Superficie!G6-2*Superficie!G5+Superficie!G4))/Dati!$B$12^2</f>
        <v>42612.16322897889</v>
      </c>
      <c r="H5" s="25">
        <f ca="1">-Dati!$B$5*(Superficie!I5-2*Superficie!H5+Superficie!G5+Dati!$B$3*(Superficie!H6-2*Superficie!H5+Superficie!H4))/Dati!$B$12^2</f>
        <v>65002.673138841688</v>
      </c>
      <c r="I5" s="25">
        <f ca="1">-Dati!$B$5*(Superficie!J5-2*Superficie!I5+Superficie!H5+Dati!$B$3*(Superficie!I6-2*Superficie!I5+Superficie!I4))/Dati!$B$12^2</f>
        <v>77215.658163717919</v>
      </c>
      <c r="J5" s="25">
        <f ca="1">-Dati!$B$5*(Superficie!K5-2*Superficie!J5+Superficie!I5+Dati!$B$3*(Superficie!J6-2*Superficie!J5+Superficie!J4))/Dati!$B$12^2</f>
        <v>65002.671331719597</v>
      </c>
      <c r="K5" s="25">
        <f ca="1">-Dati!$B$5*(Superficie!L5-2*Superficie!K5+Superficie!J5+Dati!$B$3*(Superficie!K6-2*Superficie!K5+Superficie!K4))/Dati!$B$12^2</f>
        <v>42612.159131232824</v>
      </c>
      <c r="L5" s="25">
        <f ca="1">-Dati!$B$5*(Superficie!M5-2*Superficie!L5+Superficie!K5+Dati!$B$3*(Superficie!L6-2*Superficie!L5+Superficie!L4))/Dati!$B$12^2</f>
        <v>23665.648719432389</v>
      </c>
      <c r="M5" s="25">
        <f ca="1">-Dati!$B$5*(Superficie!N5-2*Superficie!M5+Superficie!L5+Dati!$B$3*(Superficie!M6-2*Superficie!M5+Superficie!M4))/Dati!$B$12^2</f>
        <v>11291.026118075853</v>
      </c>
      <c r="N5" s="25">
        <f ca="1">-Dati!$B$5*(Superficie!O5-2*Superficie!N5+Superficie!M5+Dati!$B$3*(Superficie!N6-2*Superficie!N5+Superficie!N4))/Dati!$B$12^2</f>
        <v>1.4973823276988162E-3</v>
      </c>
    </row>
    <row r="6" spans="1:14" x14ac:dyDescent="0.25">
      <c r="A6" s="23">
        <f>Carico!A6</f>
        <v>1000</v>
      </c>
      <c r="D6" s="25">
        <f ca="1">-Dati!$B$5*(Superficie!E6-2*Superficie!D6+Superficie!C6+Dati!$B$3*(Superficie!D7-2*Superficie!D6+Superficie!D5))/Dati!$B$12^2</f>
        <v>1.6831164116758321E-2</v>
      </c>
      <c r="E6" s="25">
        <f ca="1">-Dati!$B$5*(Superficie!F6-2*Superficie!E6+Superficie!D6+Dati!$B$3*(Superficie!E7-2*Superficie!E6+Superficie!E5))/Dati!$B$12^2</f>
        <v>5321.9237297473646</v>
      </c>
      <c r="F6" s="25">
        <f ca="1">-Dati!$B$5*(Superficie!G6-2*Superficie!F6+Superficie!E6+Dati!$B$3*(Superficie!F7-2*Superficie!F6+Superficie!F5))/Dati!$B$12^2</f>
        <v>18468.738760818662</v>
      </c>
      <c r="G6" s="25">
        <f ca="1">-Dati!$B$5*(Superficie!H6-2*Superficie!G6+Superficie!F6+Dati!$B$3*(Superficie!G7-2*Superficie!G6+Superficie!G5))/Dati!$B$12^2</f>
        <v>46060.804396085063</v>
      </c>
      <c r="H6" s="25">
        <f ca="1">-Dati!$B$5*(Superficie!I6-2*Superficie!H6+Superficie!G6+Dati!$B$3*(Superficie!H7-2*Superficie!H6+Superficie!H5))/Dati!$B$12^2</f>
        <v>84985.462545635208</v>
      </c>
      <c r="I6" s="25">
        <f ca="1">-Dati!$B$5*(Superficie!J6-2*Superficie!I6+Superficie!H6+Dati!$B$3*(Superficie!I7-2*Superficie!I6+Superficie!I5))/Dati!$B$12^2</f>
        <v>111551.0774289962</v>
      </c>
      <c r="J6" s="25">
        <f ca="1">-Dati!$B$5*(Superficie!K6-2*Superficie!J6+Superficie!I6+Dati!$B$3*(Superficie!J7-2*Superficie!J6+Superficie!J5))/Dati!$B$12^2</f>
        <v>84985.461202807972</v>
      </c>
      <c r="K6" s="25">
        <f ca="1">-Dati!$B$5*(Superficie!L6-2*Superficie!K6+Superficie!J6+Dati!$B$3*(Superficie!K7-2*Superficie!K6+Superficie!K5))/Dati!$B$12^2</f>
        <v>46060.801199990499</v>
      </c>
      <c r="L6" s="25">
        <f ca="1">-Dati!$B$5*(Superficie!M6-2*Superficie!L6+Superficie!K6+Dati!$B$3*(Superficie!L7-2*Superficie!L6+Superficie!L5))/Dati!$B$12^2</f>
        <v>18468.732783298816</v>
      </c>
      <c r="M6" s="25">
        <f ca="1">-Dati!$B$5*(Superficie!N6-2*Superficie!M6+Superficie!L6+Dati!$B$3*(Superficie!M7-2*Superficie!M6+Superficie!M5))/Dati!$B$12^2</f>
        <v>5321.9137862123171</v>
      </c>
      <c r="N6" s="25">
        <f ca="1">-Dati!$B$5*(Superficie!O6-2*Superficie!N6+Superficie!M6+Dati!$B$3*(Superficie!N7-2*Superficie!N6+Superficie!N5))/Dati!$B$12^2</f>
        <v>1.6100769359736786E-3</v>
      </c>
    </row>
    <row r="7" spans="1:14" x14ac:dyDescent="0.25">
      <c r="A7" s="23">
        <f>Carico!A7</f>
        <v>1500</v>
      </c>
      <c r="D7" s="25">
        <f ca="1">-Dati!$B$5*(Superficie!E7-2*Superficie!D7+Superficie!C7+Dati!$B$3*(Superficie!D8-2*Superficie!D7+Superficie!D6))/Dati!$B$12^2</f>
        <v>1.6181435100798894E-2</v>
      </c>
      <c r="E7" s="25">
        <f ca="1">-Dati!$B$5*(Superficie!F7-2*Superficie!E7+Superficie!D7+Dati!$B$3*(Superficie!E8-2*Superficie!E7+Superficie!E6))/Dati!$B$12^2</f>
        <v>-2815.5699571562377</v>
      </c>
      <c r="F7" s="25">
        <f ca="1">-Dati!$B$5*(Superficie!G7-2*Superficie!F7+Superficie!E7+Dati!$B$3*(Superficie!F8-2*Superficie!F7+Superficie!F6))/Dati!$B$12^2</f>
        <v>9654.5254987390508</v>
      </c>
      <c r="G7" s="25">
        <f ca="1">-Dati!$B$5*(Superficie!H7-2*Superficie!G7+Superficie!F7+Dati!$B$3*(Superficie!G8-2*Superficie!G7+Superficie!G6))/Dati!$B$12^2</f>
        <v>48317.700309487111</v>
      </c>
      <c r="H7" s="25">
        <f ca="1">-Dati!$B$5*(Superficie!I7-2*Superficie!H7+Superficie!G7+Dati!$B$3*(Superficie!H8-2*Superficie!H7+Superficie!H6))/Dati!$B$12^2</f>
        <v>117569.02234785867</v>
      </c>
      <c r="I7" s="25">
        <f ca="1">-Dati!$B$5*(Superficie!J7-2*Superficie!I7+Superficie!H7+Dati!$B$3*(Superficie!I8-2*Superficie!I7+Superficie!I6))/Dati!$B$12^2</f>
        <v>184575.45210525993</v>
      </c>
      <c r="J7" s="25">
        <f ca="1">-Dati!$B$5*(Superficie!K7-2*Superficie!J7+Superficie!I7+Dati!$B$3*(Superficie!J8-2*Superficie!J7+Superficie!J6))/Dati!$B$12^2</f>
        <v>117569.02140984208</v>
      </c>
      <c r="K7" s="25">
        <f ca="1">-Dati!$B$5*(Superficie!L7-2*Superficie!K7+Superficie!J7+Dati!$B$3*(Superficie!K8-2*Superficie!K7+Superficie!K6))/Dati!$B$12^2</f>
        <v>48317.697884625108</v>
      </c>
      <c r="L7" s="25">
        <f ca="1">-Dati!$B$5*(Superficie!M7-2*Superficie!L7+Superficie!K7+Dati!$B$3*(Superficie!L8-2*Superficie!L7+Superficie!L6))/Dati!$B$12^2</f>
        <v>9654.5205563803665</v>
      </c>
      <c r="M7" s="25">
        <f ca="1">-Dati!$B$5*(Superficie!N7-2*Superficie!M7+Superficie!L7+Dati!$B$3*(Superficie!M8-2*Superficie!M7+Superficie!M6))/Dati!$B$12^2</f>
        <v>-2815.5788190763642</v>
      </c>
      <c r="N7" s="25">
        <f ca="1">-Dati!$B$5*(Superficie!O7-2*Superficie!N7+Superficie!M7+Dati!$B$3*(Superficie!N8-2*Superficie!N7+Superficie!N6))/Dati!$B$12^2</f>
        <v>1.722933724702792E-3</v>
      </c>
    </row>
    <row r="8" spans="1:14" x14ac:dyDescent="0.25">
      <c r="A8" s="23">
        <f>Carico!A8</f>
        <v>2000</v>
      </c>
      <c r="D8" s="25">
        <f ca="1">-Dati!$B$5*(Superficie!E8-2*Superficie!D8+Superficie!C8+Dati!$B$3*(Superficie!D9-2*Superficie!D8+Superficie!D7))/Dati!$B$12^2</f>
        <v>1.5552353514593064E-2</v>
      </c>
      <c r="E8" s="25">
        <f ca="1">-Dati!$B$5*(Superficie!F8-2*Superficie!E8+Superficie!D8+Dati!$B$3*(Superficie!E9-2*Superficie!E8+Superficie!E7))/Dati!$B$12^2</f>
        <v>-12101.361628433155</v>
      </c>
      <c r="F8" s="25">
        <f ca="1">-Dati!$B$5*(Superficie!G8-2*Superficie!F8+Superficie!E8+Dati!$B$3*(Superficie!F9-2*Superficie!F8+Superficie!F7))/Dati!$B$12^2</f>
        <v>-3323.5303139998878</v>
      </c>
      <c r="G8" s="25">
        <f ca="1">-Dati!$B$5*(Superficie!H8-2*Superficie!G8+Superficie!F8+Dati!$B$3*(Superficie!G9-2*Superficie!G8+Superficie!G7))/Dati!$B$12^2</f>
        <v>42743.379533253203</v>
      </c>
      <c r="H8" s="25">
        <f ca="1">-Dati!$B$5*(Superficie!I8-2*Superficie!H8+Superficie!G8+Dati!$B$3*(Superficie!H9-2*Superficie!H8+Superficie!H7))/Dati!$B$12^2</f>
        <v>153832.35988268134</v>
      </c>
      <c r="I8" s="25">
        <f ca="1">-Dati!$B$5*(Superficie!J8-2*Superficie!I8+Superficie!H8+Dati!$B$3*(Superficie!I9-2*Superficie!I8+Superficie!I7))/Dati!$B$12^2</f>
        <v>333021.4315979142</v>
      </c>
      <c r="J8" s="25">
        <f ca="1">-Dati!$B$5*(Superficie!K8-2*Superficie!J8+Superficie!I8+Dati!$B$3*(Superficie!J9-2*Superficie!J8+Superficie!J7))/Dati!$B$12^2</f>
        <v>153832.35928033551</v>
      </c>
      <c r="K8" s="25">
        <f ca="1">-Dati!$B$5*(Superficie!L8-2*Superficie!K8+Superficie!J8+Dati!$B$3*(Superficie!K9-2*Superficie!K8+Superficie!K7))/Dati!$B$12^2</f>
        <v>42743.377742506789</v>
      </c>
      <c r="L8" s="25">
        <f ca="1">-Dati!$B$5*(Superficie!M8-2*Superficie!L8+Superficie!K8+Dati!$B$3*(Superficie!L9-2*Superficie!L8+Superficie!L7))/Dati!$B$12^2</f>
        <v>-3323.5344114695476</v>
      </c>
      <c r="M8" s="25">
        <f ca="1">-Dati!$B$5*(Superficie!N8-2*Superficie!M8+Superficie!L8+Dati!$B$3*(Superficie!M9-2*Superficie!M8+Superficie!M7))/Dati!$B$12^2</f>
        <v>-12101.36959033285</v>
      </c>
      <c r="N8" s="25">
        <f ca="1">-Dati!$B$5*(Superficie!O8-2*Superficie!N8+Superficie!M8+Dati!$B$3*(Superficie!N9-2*Superficie!N8+Superficie!N7))/Dati!$B$12^2</f>
        <v>1.8357522862944007E-3</v>
      </c>
    </row>
    <row r="9" spans="1:14" x14ac:dyDescent="0.25">
      <c r="A9" s="23">
        <f>Carico!A9</f>
        <v>2500</v>
      </c>
      <c r="D9" s="25">
        <f ca="1">-Dati!$B$5*(Superficie!E9-2*Superficie!D9+Superficie!C9+Dati!$B$3*(Superficie!D10-2*Superficie!D9+Superficie!D8))/Dati!$B$12^2</f>
        <v>1.4934075673631338E-2</v>
      </c>
      <c r="E9" s="25">
        <f ca="1">-Dati!$B$5*(Superficie!F9-2*Superficie!E9+Superficie!D9+Dati!$B$3*(Superficie!E10-2*Superficie!E9+Superficie!E8))/Dati!$B$12^2</f>
        <v>-17411.869660819244</v>
      </c>
      <c r="F9" s="25">
        <f ca="1">-Dati!$B$5*(Superficie!G9-2*Superficie!F9+Superficie!E9+Dati!$B$3*(Superficie!F10-2*Superficie!F9+Superficie!F8))/Dati!$B$12^2</f>
        <v>-13630.439955112093</v>
      </c>
      <c r="G9" s="25">
        <f ca="1">-Dati!$B$5*(Superficie!H9-2*Superficie!G9+Superficie!F9+Dati!$B$3*(Superficie!G10-2*Superficie!G9+Superficie!G8))/Dati!$B$12^2</f>
        <v>27395.444002244334</v>
      </c>
      <c r="H9" s="25">
        <f ca="1">-Dati!$B$5*(Superficie!I9-2*Superficie!H9+Superficie!G9+Dati!$B$3*(Superficie!H10-2*Superficie!H9+Superficie!H8))/Dati!$B$12^2</f>
        <v>158037.13935483582</v>
      </c>
      <c r="I9" s="25">
        <f ca="1">-Dati!$B$5*(Superficie!J9-2*Superficie!I9+Superficie!H9+Dati!$B$3*(Superficie!I10-2*Superficie!I9+Superficie!I8))/Dati!$B$12^2</f>
        <v>608747.14216555504</v>
      </c>
      <c r="J9" s="25">
        <f ca="1">-Dati!$B$5*(Superficie!K9-2*Superficie!J9+Superficie!I9+Dati!$B$3*(Superficie!J10-2*Superficie!J9+Superficie!J8))/Dati!$B$12^2</f>
        <v>158037.13901969916</v>
      </c>
      <c r="K9" s="25">
        <f ca="1">-Dati!$B$5*(Superficie!L9-2*Superficie!K9+Superficie!J9+Dati!$B$3*(Superficie!K10-2*Superficie!K9+Superficie!K8))/Dati!$B$12^2</f>
        <v>27395.442717847491</v>
      </c>
      <c r="L9" s="25">
        <f ca="1">-Dati!$B$5*(Superficie!M9-2*Superficie!L9+Superficie!K9+Dati!$B$3*(Superficie!L10-2*Superficie!L9+Superficie!L8))/Dati!$B$12^2</f>
        <v>-13630.443367953305</v>
      </c>
      <c r="M9" s="25">
        <f ca="1">-Dati!$B$5*(Superficie!N9-2*Superficie!M9+Superficie!L9+Dati!$B$3*(Superficie!M10-2*Superficie!M9+Superficie!M8))/Dati!$B$12^2</f>
        <v>-17411.876856358584</v>
      </c>
      <c r="N9" s="25">
        <f ca="1">-Dati!$B$5*(Superficie!O9-2*Superficie!N9+Superficie!M9+Dati!$B$3*(Superficie!N10-2*Superficie!N9+Superficie!N8))/Dati!$B$12^2</f>
        <v>1.9482990884192276E-3</v>
      </c>
    </row>
    <row r="10" spans="1:14" x14ac:dyDescent="0.25">
      <c r="A10" s="23">
        <f>Carico!A10</f>
        <v>3000</v>
      </c>
      <c r="D10" s="25">
        <f ca="1">-Dati!$B$5*(Superficie!E10-2*Superficie!D10+Superficie!C10+Dati!$B$3*(Superficie!D11-2*Superficie!D10+Superficie!D9))/Dati!$B$12^2</f>
        <v>1.4321005705382934E-2</v>
      </c>
      <c r="E10" s="25">
        <f ca="1">-Dati!$B$5*(Superficie!F10-2*Superficie!E10+Superficie!D10+Dati!$B$3*(Superficie!E11-2*Superficie!E10+Superficie!E9))/Dati!$B$12^2</f>
        <v>-12101.362628873103</v>
      </c>
      <c r="F10" s="25">
        <f ca="1">-Dati!$B$5*(Superficie!G10-2*Superficie!F10+Superficie!E10+Dati!$B$3*(Superficie!F11-2*Superficie!F10+Superficie!F9))/Dati!$B$12^2</f>
        <v>-3323.5310638773813</v>
      </c>
      <c r="G10" s="25">
        <f ca="1">-Dati!$B$5*(Superficie!H10-2*Superficie!G10+Superficie!F10+Dati!$B$3*(Superficie!G11-2*Superficie!G10+Superficie!G9))/Dati!$B$12^2</f>
        <v>42743.379050858719</v>
      </c>
      <c r="H10" s="25">
        <f ca="1">-Dati!$B$5*(Superficie!I10-2*Superficie!H10+Superficie!G10+Dati!$B$3*(Superficie!H11-2*Superficie!H10+Superficie!H9))/Dati!$B$12^2</f>
        <v>153832.35967000705</v>
      </c>
      <c r="I10" s="25">
        <f ca="1">-Dati!$B$5*(Superficie!J10-2*Superficie!I10+Superficie!H10+Dati!$B$3*(Superficie!I11-2*Superficie!I10+Superficie!I9))/Dati!$B$12^2</f>
        <v>333021.43163926614</v>
      </c>
      <c r="J10" s="25">
        <f ca="1">-Dati!$B$5*(Superficie!K10-2*Superficie!J10+Superficie!I10+Dati!$B$3*(Superficie!J11-2*Superficie!J10+Superficie!J9))/Dati!$B$12^2</f>
        <v>153832.35954011191</v>
      </c>
      <c r="K10" s="25">
        <f ca="1">-Dati!$B$5*(Superficie!L10-2*Superficie!K10+Superficie!J10+Dati!$B$3*(Superficie!K11-2*Superficie!K10+Superficie!K9))/Dati!$B$12^2</f>
        <v>42743.378160976579</v>
      </c>
      <c r="L10" s="25">
        <f ca="1">-Dati!$B$5*(Superficie!M10-2*Superficie!L10+Superficie!K10+Dati!$B$3*(Superficie!L11-2*Superficie!L10+Superficie!L9))/Dati!$B$12^2</f>
        <v>-3323.5339245917321</v>
      </c>
      <c r="M10" s="25">
        <f ca="1">-Dati!$B$5*(Superficie!N10-2*Superficie!M10+Superficie!L10+Dati!$B$3*(Superficie!M11-2*Superficie!M10+Superficie!M9))/Dati!$B$12^2</f>
        <v>-12101.369160033291</v>
      </c>
      <c r="N10" s="25">
        <f ca="1">-Dati!$B$5*(Superficie!O10-2*Superficie!N10+Superficie!M10+Dati!$B$3*(Superficie!N11-2*Superficie!N10+Superficie!N9))/Dati!$B$12^2</f>
        <v>2.0602849611546974E-3</v>
      </c>
    </row>
    <row r="11" spans="1:14" x14ac:dyDescent="0.25">
      <c r="A11" s="23">
        <f>Carico!A11</f>
        <v>3500</v>
      </c>
      <c r="D11" s="25">
        <f ca="1">-Dati!$B$5*(Superficie!E11-2*Superficie!D11+Superficie!C11+Dati!$B$3*(Superficie!D12-2*Superficie!D11+Superficie!D10))/Dati!$B$12^2</f>
        <v>1.3710634405583731E-2</v>
      </c>
      <c r="E11" s="25">
        <f ca="1">-Dati!$B$5*(Superficie!F11-2*Superficie!E11+Superficie!D11+Dati!$B$3*(Superficie!E12-2*Superficie!E11+Superficie!E10))/Dati!$B$12^2</f>
        <v>-2815.5720018556103</v>
      </c>
      <c r="F11" s="25">
        <f ca="1">-Dati!$B$5*(Superficie!G11-2*Superficie!F11+Superficie!E11+Dati!$B$3*(Superficie!F12-2*Superficie!F11+Superficie!F10))/Dati!$B$12^2</f>
        <v>9654.5239406182463</v>
      </c>
      <c r="G11" s="25">
        <f ca="1">-Dati!$B$5*(Superficie!H11-2*Superficie!G11+Superficie!F11+Dati!$B$3*(Superficie!G12-2*Superficie!G11+Superficie!G10))/Dati!$B$12^2</f>
        <v>48317.699283325208</v>
      </c>
      <c r="H11" s="25">
        <f ca="1">-Dati!$B$5*(Superficie!I11-2*Superficie!H11+Superficie!G11+Dati!$B$3*(Superficie!H12-2*Superficie!H11+Superficie!H10))/Dati!$B$12^2</f>
        <v>117569.02186349672</v>
      </c>
      <c r="I11" s="25">
        <f ca="1">-Dati!$B$5*(Superficie!J11-2*Superficie!I11+Superficie!H11+Dati!$B$3*(Superficie!I12-2*Superficie!I11+Superficie!I10))/Dati!$B$12^2</f>
        <v>184575.45213477942</v>
      </c>
      <c r="J11" s="25">
        <f ca="1">-Dati!$B$5*(Superficie!K11-2*Superficie!J11+Superficie!I11+Dati!$B$3*(Superficie!J12-2*Superficie!J11+Superficie!J10))/Dati!$B$12^2</f>
        <v>117569.02188594705</v>
      </c>
      <c r="K11" s="25">
        <f ca="1">-Dati!$B$5*(Superficie!L11-2*Superficie!K11+Superficie!J11+Dati!$B$3*(Superficie!K12-2*Superficie!K11+Superficie!K10))/Dati!$B$12^2</f>
        <v>48317.698692853337</v>
      </c>
      <c r="L11" s="25">
        <f ca="1">-Dati!$B$5*(Superficie!M11-2*Superficie!L11+Superficie!K11+Dati!$B$3*(Superficie!L12-2*Superficie!L11+Superficie!L10))/Dati!$B$12^2</f>
        <v>9654.5215205286058</v>
      </c>
      <c r="M11" s="25">
        <f ca="1">-Dati!$B$5*(Superficie!N11-2*Superficie!M11+Superficie!L11+Dati!$B$3*(Superficie!M12-2*Superficie!M11+Superficie!M10))/Dati!$B$12^2</f>
        <v>-2815.5779519620919</v>
      </c>
      <c r="N11" s="25">
        <f ca="1">-Dati!$B$5*(Superficie!O11-2*Superficie!N11+Superficie!M11+Dati!$B$3*(Superficie!N12-2*Superficie!N11+Superficie!N10))/Dati!$B$12^2</f>
        <v>2.1714251538826643E-3</v>
      </c>
    </row>
    <row r="12" spans="1:14" x14ac:dyDescent="0.25">
      <c r="A12" s="23">
        <f>Carico!A12</f>
        <v>4000</v>
      </c>
      <c r="D12" s="25">
        <f ca="1">-Dati!$B$5*(Superficie!E12-2*Superficie!D12+Superficie!C12+Dati!$B$3*(Superficie!D13-2*Superficie!D12+Superficie!D11))/Dati!$B$12^2</f>
        <v>1.3102268880189121E-2</v>
      </c>
      <c r="E12" s="25">
        <f ca="1">-Dati!$B$5*(Superficie!F12-2*Superficie!E12+Superficie!D12+Dati!$B$3*(Superficie!E13-2*Superficie!E12+Superficie!E11))/Dati!$B$12^2</f>
        <v>5321.9205486523333</v>
      </c>
      <c r="F12" s="25">
        <f ca="1">-Dati!$B$5*(Superficie!G12-2*Superficie!F12+Superficie!E12+Dati!$B$3*(Superficie!F13-2*Superficie!F12+Superficie!F11))/Dati!$B$12^2</f>
        <v>18468.736277943004</v>
      </c>
      <c r="G12" s="25">
        <f ca="1">-Dati!$B$5*(Superficie!H12-2*Superficie!G12+Superficie!F12+Dati!$B$3*(Superficie!G13-2*Superficie!G12+Superficie!G11))/Dati!$B$12^2</f>
        <v>46060.802707143019</v>
      </c>
      <c r="H12" s="25">
        <f ca="1">-Dati!$B$5*(Superficie!I12-2*Superficie!H12+Superficie!G12+Dati!$B$3*(Superficie!H13-2*Superficie!H12+Superficie!H11))/Dati!$B$12^2</f>
        <v>84985.461676479041</v>
      </c>
      <c r="I12" s="25">
        <f ca="1">-Dati!$B$5*(Superficie!J12-2*Superficie!I12+Superficie!H12+Dati!$B$3*(Superficie!I13-2*Superficie!I12+Superficie!I11))/Dati!$B$12^2</f>
        <v>111551.07734458262</v>
      </c>
      <c r="J12" s="25">
        <f ca="1">-Dati!$B$5*(Superficie!K12-2*Superficie!J12+Superficie!I12+Dati!$B$3*(Superficie!J13-2*Superficie!J12+Superficie!J11))/Dati!$B$12^2</f>
        <v>84985.461810232489</v>
      </c>
      <c r="K12" s="25">
        <f ca="1">-Dati!$B$5*(Superficie!L12-2*Superficie!K12+Superficie!J12+Dati!$B$3*(Superficie!K13-2*Superficie!K12+Superficie!K11))/Dati!$B$12^2</f>
        <v>46060.802338565045</v>
      </c>
      <c r="L12" s="25">
        <f ca="1">-Dati!$B$5*(Superficie!M12-2*Superficie!L12+Superficie!K12+Dati!$B$3*(Superficie!L13-2*Superficie!L12+Superficie!L11))/Dati!$B$12^2</f>
        <v>18468.73420022312</v>
      </c>
      <c r="M12" s="25">
        <f ca="1">-Dati!$B$5*(Superficie!N12-2*Superficie!M12+Superficie!L12+Dati!$B$3*(Superficie!M13-2*Superficie!M12+Superficie!M11))/Dati!$B$12^2</f>
        <v>5321.9150998359546</v>
      </c>
      <c r="N12" s="25">
        <f ca="1">-Dati!$B$5*(Superficie!O12-2*Superficie!N12+Superficie!M12+Dati!$B$3*(Superficie!N13-2*Superficie!N12+Superficie!N11))/Dati!$B$12^2</f>
        <v>2.2815682977165666E-3</v>
      </c>
    </row>
    <row r="13" spans="1:14" x14ac:dyDescent="0.25">
      <c r="A13" s="23">
        <f>Carico!A13</f>
        <v>4500</v>
      </c>
      <c r="D13" s="25">
        <f ca="1">-Dati!$B$5*(Superficie!E13-2*Superficie!D13+Superficie!C13+Dati!$B$3*(Superficie!D14-2*Superficie!D13+Superficie!D12))/Dati!$B$12^2</f>
        <v>1.2495530907054143E-2</v>
      </c>
      <c r="E13" s="25">
        <f ca="1">-Dati!$B$5*(Superficie!F13-2*Superficie!E13+Superficie!D13+Dati!$B$3*(Superficie!E14-2*Superficie!E13+Superficie!E12))/Dati!$B$12^2</f>
        <v>11291.032928037523</v>
      </c>
      <c r="F13" s="25">
        <f ca="1">-Dati!$B$5*(Superficie!G13-2*Superficie!F13+Superficie!E13+Dati!$B$3*(Superficie!F14-2*Superficie!F13+Superficie!F12))/Dati!$B$12^2</f>
        <v>23665.65236281342</v>
      </c>
      <c r="G13" s="25">
        <f ca="1">-Dati!$B$5*(Superficie!H13-2*Superficie!G13+Superficie!F13+Dati!$B$3*(Superficie!G14-2*Superficie!G13+Superficie!G12))/Dati!$B$12^2</f>
        <v>42612.160707754614</v>
      </c>
      <c r="H13" s="25">
        <f ca="1">-Dati!$B$5*(Superficie!I13-2*Superficie!H13+Superficie!G13+Dati!$B$3*(Superficie!H14-2*Superficie!H13+Superficie!H12))/Dati!$B$12^2</f>
        <v>65002.671728061578</v>
      </c>
      <c r="I13" s="25">
        <f ca="1">-Dati!$B$5*(Superficie!J13-2*Superficie!I13+Superficie!H13+Dati!$B$3*(Superficie!I14-2*Superficie!I13+Superficie!I12))/Dati!$B$12^2</f>
        <v>77215.657825001079</v>
      </c>
      <c r="J13" s="25">
        <f ca="1">-Dati!$B$5*(Superficie!K13-2*Superficie!J13+Superficie!I13+Dati!$B$3*(Superficie!J14-2*Superficie!J13+Superficie!J12))/Dati!$B$12^2</f>
        <v>65002.671951887656</v>
      </c>
      <c r="K13" s="25">
        <f ca="1">-Dati!$B$5*(Superficie!L13-2*Superficie!K13+Superficie!J13+Dati!$B$3*(Superficie!K14-2*Superficie!K13+Superficie!K12))/Dati!$B$12^2</f>
        <v>42612.160511606548</v>
      </c>
      <c r="L13" s="25">
        <f ca="1">-Dati!$B$5*(Superficie!M13-2*Superficie!L13+Superficie!K13+Dati!$B$3*(Superficie!L14-2*Superficie!L13+Superficie!L12))/Dati!$B$12^2</f>
        <v>23665.650541950166</v>
      </c>
      <c r="M13" s="25">
        <f ca="1">-Dati!$B$5*(Superficie!N13-2*Superficie!M13+Superficie!L13+Dati!$B$3*(Superficie!M14-2*Superficie!M13+Superficie!M12))/Dati!$B$12^2</f>
        <v>11291.027879751966</v>
      </c>
      <c r="N13" s="25">
        <f ca="1">-Dati!$B$5*(Superficie!O13-2*Superficie!N13+Superficie!M13+Dati!$B$3*(Superficie!N14-2*Superficie!N13+Superficie!N12))/Dati!$B$12^2</f>
        <v>2.3909369661592426E-3</v>
      </c>
    </row>
    <row r="14" spans="1:14" x14ac:dyDescent="0.25">
      <c r="A14" s="23">
        <f>Carico!A14</f>
        <v>5000</v>
      </c>
      <c r="D14" s="25">
        <f ca="1">-Dati!$B$5*(Superficie!E14-2*Superficie!D14+Superficie!C14+Dati!$B$3*(Superficie!D15-2*Superficie!D14+Superficie!D13))/Dati!$B$12^2</f>
        <v>1.1887861519868339E-2</v>
      </c>
      <c r="E14" s="25">
        <f ca="1">-Dati!$B$5*(Superficie!F14-2*Superficie!E14+Superficie!D14+Dati!$B$3*(Superficie!E15-2*Superficie!E14+Superficie!E13))/Dati!$B$12^2</f>
        <v>16450.814210881643</v>
      </c>
      <c r="F14" s="25">
        <f ca="1">-Dati!$B$5*(Superficie!G14-2*Superficie!F14+Superficie!E14+Dati!$B$3*(Superficie!F15-2*Superficie!F14+Superficie!F13))/Dati!$B$12^2</f>
        <v>26944.79199727903</v>
      </c>
      <c r="G14" s="25">
        <f ca="1">-Dati!$B$5*(Superficie!H14-2*Superficie!G14+Superficie!F14+Dati!$B$3*(Superficie!G15-2*Superficie!G14+Superficie!G13))/Dati!$B$12^2</f>
        <v>40383.556170311458</v>
      </c>
      <c r="H14" s="25">
        <f ca="1">-Dati!$B$5*(Superficie!I14-2*Superficie!H14+Superficie!G14+Dati!$B$3*(Superficie!H15-2*Superficie!H14+Superficie!H13))/Dati!$B$12^2</f>
        <v>55206.51171690417</v>
      </c>
      <c r="I14" s="25">
        <f ca="1">-Dati!$B$5*(Superficie!J14-2*Superficie!I14+Superficie!H14+Dati!$B$3*(Superficie!I15-2*Superficie!I14+Superficie!I13))/Dati!$B$12^2</f>
        <v>62625.110198762639</v>
      </c>
      <c r="J14" s="25">
        <f ca="1">-Dati!$B$5*(Superficie!K14-2*Superficie!J14+Superficie!I14+Dati!$B$3*(Superficie!J15-2*Superficie!J14+Superficie!J13))/Dati!$B$12^2</f>
        <v>55206.51204746728</v>
      </c>
      <c r="K14" s="25">
        <f ca="1">-Dati!$B$5*(Superficie!L14-2*Superficie!K14+Superficie!J14+Dati!$B$3*(Superficie!K15-2*Superficie!K14+Superficie!K13))/Dati!$B$12^2</f>
        <v>40383.556160714041</v>
      </c>
      <c r="L14" s="25">
        <f ca="1">-Dati!$B$5*(Superficie!M14-2*Superficie!L14+Superficie!K14+Dati!$B$3*(Superficie!L15-2*Superficie!L14+Superficie!L13))/Dati!$B$12^2</f>
        <v>26944.79039787058</v>
      </c>
      <c r="M14" s="25">
        <f ca="1">-Dati!$B$5*(Superficie!N14-2*Superficie!M14+Superficie!L14+Dati!$B$3*(Superficie!M15-2*Superficie!M14+Superficie!M13))/Dati!$B$12^2</f>
        <v>16450.809413836792</v>
      </c>
      <c r="N14" s="25">
        <f ca="1">-Dati!$B$5*(Superficie!O14-2*Superficie!N14+Superficie!M14+Dati!$B$3*(Superficie!N15-2*Superficie!N14+Superficie!N13))/Dati!$B$12^2</f>
        <v>2.5007233814575451E-3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B3" workbookViewId="0">
      <selection activeCell="D5" sqref="D5"/>
    </sheetView>
  </sheetViews>
  <sheetFormatPr defaultRowHeight="15" x14ac:dyDescent="0.25"/>
  <cols>
    <col min="1" max="3" width="9.140625" style="23"/>
    <col min="4" max="14" width="9.7109375" style="23" customWidth="1"/>
    <col min="15" max="16384" width="9.140625" style="23"/>
  </cols>
  <sheetData>
    <row r="1" spans="1:14" x14ac:dyDescent="0.25">
      <c r="D1" s="23">
        <f>Carico!D1</f>
        <v>0</v>
      </c>
      <c r="E1" s="23">
        <f>Carico!E1</f>
        <v>500</v>
      </c>
      <c r="F1" s="23">
        <f>Carico!F1</f>
        <v>1000</v>
      </c>
      <c r="G1" s="23">
        <f>Carico!G1</f>
        <v>1500</v>
      </c>
      <c r="H1" s="23">
        <f>Carico!H1</f>
        <v>2000</v>
      </c>
      <c r="I1" s="23">
        <f>Carico!I1</f>
        <v>2500</v>
      </c>
      <c r="J1" s="23">
        <f>Carico!J1</f>
        <v>3000</v>
      </c>
      <c r="K1" s="23">
        <f>Carico!K1</f>
        <v>3500</v>
      </c>
      <c r="L1" s="23">
        <f>Carico!L1</f>
        <v>4000</v>
      </c>
      <c r="M1" s="23">
        <f>Carico!M1</f>
        <v>4500</v>
      </c>
      <c r="N1" s="23">
        <f>Carico!N1</f>
        <v>5000</v>
      </c>
    </row>
    <row r="4" spans="1:14" x14ac:dyDescent="0.25">
      <c r="A4" s="23">
        <f>Carico!A4</f>
        <v>0</v>
      </c>
      <c r="D4" s="25">
        <f ca="1">-Dati!$B$5*(Superficie!D5-2*Superficie!D4+Superficie!D3+Dati!$B$3*(Superficie!E4-2*Superficie!D4+Superficie!C4))/Dati!$B$12^2</f>
        <v>1.4096106701641827E-2</v>
      </c>
      <c r="E4" s="25">
        <f ca="1">-Dati!$B$5*(Superficie!E5-2*Superficie!E4+Superficie!E3+Dati!$B$3*(Superficie!F4-2*Superficie!E4+Superficie!D4))/Dati!$B$12^2</f>
        <v>1.2169708934642616E-2</v>
      </c>
      <c r="F4" s="25">
        <f ca="1">-Dati!$B$5*(Superficie!F5-2*Superficie!F4+Superficie!F3+Dati!$B$3*(Superficie!G4-2*Superficie!F4+Superficie!E4))/Dati!$B$12^2</f>
        <v>1.0288005706608297E-2</v>
      </c>
      <c r="G4" s="25">
        <f ca="1">-Dati!$B$5*(Superficie!G5-2*Superficie!G4+Superficie!G3+Dati!$B$3*(Superficie!H4-2*Superficie!G4+Superficie!F4))/Dati!$B$12^2</f>
        <v>8.4116915223376842E-3</v>
      </c>
      <c r="H4" s="25">
        <f ca="1">-Dati!$B$5*(Superficie!H5-2*Superficie!H4+Superficie!H3+Dati!$B$3*(Superficie!I4-2*Superficie!H4+Superficie!G4))/Dati!$B$12^2</f>
        <v>6.5112820320697056E-3</v>
      </c>
      <c r="I4" s="25">
        <f ca="1">-Dati!$B$5*(Superficie!I5-2*Superficie!I4+Superficie!I3+Dati!$B$3*(Superficie!J4-2*Superficie!I4+Superficie!H4))/Dati!$B$12^2</f>
        <v>4.5680388052440589E-3</v>
      </c>
      <c r="J4" s="25">
        <f ca="1">-Dati!$B$5*(Superficie!J5-2*Superficie!J4+Superficie!J3+Dati!$B$3*(Superficie!K4-2*Superficie!J4+Superficie!I4))/Dati!$B$12^2</f>
        <v>2.5732403553647819E-3</v>
      </c>
      <c r="K4" s="25">
        <f ca="1">-Dati!$B$5*(Superficie!K5-2*Superficie!K4+Superficie!K3+Dati!$B$3*(Superficie!L4-2*Superficie!K4+Superficie!J4))/Dati!$B$12^2</f>
        <v>5.2685921366387345E-4</v>
      </c>
      <c r="L4" s="25">
        <f ca="1">-Dati!$B$5*(Superficie!L5-2*Superficie!L4+Superficie!L3+Dati!$B$3*(Superficie!M4-2*Superficie!L4+Superficie!K4))/Dati!$B$12^2</f>
        <v>-1.5638496863220237E-3</v>
      </c>
      <c r="M4" s="25">
        <f ca="1">-Dati!$B$5*(Superficie!M5-2*Superficie!M4+Superficie!M3+Dati!$B$3*(Superficie!N4-2*Superficie!M4+Superficie!L4))/Dati!$B$12^2</f>
        <v>-3.6855141912854137E-3</v>
      </c>
      <c r="N4" s="25">
        <f ca="1">-Dati!$B$5*(Superficie!N5-2*Superficie!N4+Superficie!N3+Dati!$B$3*(Superficie!O4-2*Superficie!N4+Superficie!M4))/Dati!$B$12^2</f>
        <v>-5.8192820488282369E-3</v>
      </c>
    </row>
    <row r="5" spans="1:14" x14ac:dyDescent="0.25">
      <c r="A5" s="23">
        <f>Carico!A5</f>
        <v>500</v>
      </c>
      <c r="D5" s="25">
        <f ca="1">-Dati!$B$5*(Superficie!D6-2*Superficie!D5+Superficie!D4+Dati!$B$3*(Superficie!E5-2*Superficie!D5+Superficie!C5))/Dati!$B$12^2</f>
        <v>16450.82129468365</v>
      </c>
      <c r="E5" s="25">
        <f ca="1">-Dati!$B$5*(Superficie!E6-2*Superficie!E5+Superficie!E4+Dati!$B$3*(Superficie!F5-2*Superficie!E5+Superficie!D5))/Dati!$B$12^2</f>
        <v>11291.037326483634</v>
      </c>
      <c r="F5" s="25">
        <f ca="1">-Dati!$B$5*(Superficie!F6-2*Superficie!F5+Superficie!F4+Dati!$B$3*(Superficie!G5-2*Superficie!F5+Superficie!E5))/Dati!$B$12^2</f>
        <v>5321.9226581142384</v>
      </c>
      <c r="G5" s="25">
        <f ca="1">-Dati!$B$5*(Superficie!G6-2*Superficie!G5+Superficie!G4+Dati!$B$3*(Superficie!H5-2*Superficie!G5+Superficie!F5))/Dati!$B$12^2</f>
        <v>-2815.5719243320177</v>
      </c>
      <c r="H5" s="25">
        <f ca="1">-Dati!$B$5*(Superficie!H6-2*Superficie!H5+Superficie!H4+Dati!$B$3*(Superficie!I5-2*Superficie!H5+Superficie!G5))/Dati!$B$12^2</f>
        <v>-12101.36441543529</v>
      </c>
      <c r="I5" s="25">
        <f ca="1">-Dati!$B$5*(Superficie!I6-2*Superficie!I5+Superficie!I4+Dati!$B$3*(Superficie!J5-2*Superficie!I5+Superficie!H5))/Dati!$B$12^2</f>
        <v>-17411.873209883295</v>
      </c>
      <c r="J5" s="25">
        <f ca="1">-Dati!$B$5*(Superficie!J6-2*Superficie!J5+Superficie!J4+Dati!$B$3*(Superficie!K5-2*Superficie!J5+Superficie!I5))/Dati!$B$12^2</f>
        <v>-12101.36689065348</v>
      </c>
      <c r="K5" s="25">
        <f ca="1">-Dati!$B$5*(Superficie!K6-2*Superficie!K5+Superficie!K4+Dati!$B$3*(Superficie!L5-2*Superficie!K5+Superficie!J5))/Dati!$B$12^2</f>
        <v>-2815.5769229509792</v>
      </c>
      <c r="L5" s="25">
        <f ca="1">-Dati!$B$5*(Superficie!L6-2*Superficie!L5+Superficie!L4+Dati!$B$3*(Superficie!M5-2*Superficie!L5+Superficie!K5))/Dati!$B$12^2</f>
        <v>5321.9150425448142</v>
      </c>
      <c r="M5" s="25">
        <f ca="1">-Dati!$B$5*(Superficie!M6-2*Superficie!M5+Superficie!M4+Dati!$B$3*(Superficie!N5-2*Superficie!M5+Superficie!L5))/Dati!$B$12^2</f>
        <v>11291.026956167425</v>
      </c>
      <c r="N5" s="25">
        <f ca="1">-Dati!$B$5*(Superficie!N6-2*Superficie!N5+Superficie!N4+Dati!$B$3*(Superficie!O5-2*Superficie!N5+Superficie!M5))/Dati!$B$12^2</f>
        <v>16450.808004124905</v>
      </c>
    </row>
    <row r="6" spans="1:14" x14ac:dyDescent="0.25">
      <c r="A6" s="23">
        <f>Carico!A6</f>
        <v>1000</v>
      </c>
      <c r="D6" s="25">
        <f ca="1">-Dati!$B$5*(Superficie!D7-2*Superficie!D6+Superficie!D5+Dati!$B$3*(Superficie!E6-2*Superficie!D6+Superficie!C6))/Dati!$B$12^2</f>
        <v>26944.802714229034</v>
      </c>
      <c r="E6" s="25">
        <f ca="1">-Dati!$B$5*(Superficie!E7-2*Superficie!E6+Superficie!E5+Dati!$B$3*(Superficie!F6-2*Superficie!E6+Superficie!D6))/Dati!$B$12^2</f>
        <v>23665.66046086451</v>
      </c>
      <c r="F6" s="25">
        <f ca="1">-Dati!$B$5*(Superficie!F7-2*Superficie!F6+Superficie!F5+Dati!$B$3*(Superficie!G6-2*Superficie!F6+Superficie!E6))/Dati!$B$12^2</f>
        <v>18468.742289345926</v>
      </c>
      <c r="G6" s="25">
        <f ca="1">-Dati!$B$5*(Superficie!G7-2*Superficie!G6+Superficie!G5+Dati!$B$3*(Superficie!H6-2*Superficie!G6+Superficie!F6))/Dati!$B$12^2</f>
        <v>9654.5282763984542</v>
      </c>
      <c r="H6" s="25">
        <f ca="1">-Dati!$B$5*(Superficie!H7-2*Superficie!H6+Superficie!H5+Dati!$B$3*(Superficie!I6-2*Superficie!H6+Superficie!G6))/Dati!$B$12^2</f>
        <v>-3323.5280995041189</v>
      </c>
      <c r="I6" s="25">
        <f ca="1">-Dati!$B$5*(Superficie!I7-2*Superficie!I6+Superficie!I5+Dati!$B$3*(Superficie!J6-2*Superficie!I6+Superficie!H6))/Dati!$B$12^2</f>
        <v>-13630.438152352373</v>
      </c>
      <c r="J6" s="25">
        <f ca="1">-Dati!$B$5*(Superficie!J7-2*Superficie!J6+Superficie!J5+Dati!$B$3*(Superficie!K6-2*Superficie!J6+Superficie!I6))/Dati!$B$12^2</f>
        <v>-3323.5295461023397</v>
      </c>
      <c r="K6" s="25">
        <f ca="1">-Dati!$B$5*(Superficie!K7-2*Superficie!K6+Superficie!K5+Dati!$B$3*(Superficie!L6-2*Superficie!K6+Superficie!J6))/Dati!$B$12^2</f>
        <v>9654.5252884802449</v>
      </c>
      <c r="L6" s="25">
        <f ca="1">-Dati!$B$5*(Superficie!L7-2*Superficie!L6+Superficie!L5+Dati!$B$3*(Superficie!M6-2*Superficie!L6+Superficie!K6))/Dati!$B$12^2</f>
        <v>18468.737575722418</v>
      </c>
      <c r="M6" s="25">
        <f ca="1">-Dati!$B$5*(Superficie!M7-2*Superficie!M6+Superficie!M5+Dati!$B$3*(Superficie!N6-2*Superficie!M6+Superficie!L6))/Dati!$B$12^2</f>
        <v>23665.65376222651</v>
      </c>
      <c r="N6" s="25">
        <f ca="1">-Dati!$B$5*(Superficie!N7-2*Superficie!N6+Superficie!N5+Dati!$B$3*(Superficie!O6-2*Superficie!N6+Superficie!M6))/Dati!$B$12^2</f>
        <v>26944.79375434187</v>
      </c>
    </row>
    <row r="7" spans="1:14" x14ac:dyDescent="0.25">
      <c r="A7" s="23">
        <f>Carico!A7</f>
        <v>1500</v>
      </c>
      <c r="D7" s="25">
        <f ca="1">-Dati!$B$5*(Superficie!D8-2*Superficie!D7+Superficie!D6+Dati!$B$3*(Superficie!E7-2*Superficie!D7+Superficie!C7))/Dati!$B$12^2</f>
        <v>40383.569188074514</v>
      </c>
      <c r="E7" s="25">
        <f ca="1">-Dati!$B$5*(Superficie!E8-2*Superficie!E7+Superficie!E6+Dati!$B$3*(Superficie!F7-2*Superficie!E7+Superficie!D7))/Dati!$B$12^2</f>
        <v>42612.171235995636</v>
      </c>
      <c r="F7" s="25">
        <f ca="1">-Dati!$B$5*(Superficie!F8-2*Superficie!F7+Superficie!F6+Dati!$B$3*(Superficie!G7-2*Superficie!F7+Superficie!E7))/Dati!$B$12^2</f>
        <v>46060.811347645511</v>
      </c>
      <c r="G7" s="25">
        <f ca="1">-Dati!$B$5*(Superficie!G8-2*Superficie!G7+Superficie!G6+Dati!$B$3*(Superficie!H7-2*Superficie!G7+Superficie!F7))/Dati!$B$12^2</f>
        <v>48317.706537667676</v>
      </c>
      <c r="H7" s="25">
        <f ca="1">-Dati!$B$5*(Superficie!H8-2*Superficie!H7+Superficie!H6+Dati!$B$3*(Superficie!I7-2*Superficie!H7+Superficie!G7))/Dati!$B$12^2</f>
        <v>42743.385312116014</v>
      </c>
      <c r="I7" s="25">
        <f ca="1">-Dati!$B$5*(Superficie!I8-2*Superficie!I7+Superficie!I6+Dati!$B$3*(Superficie!J7-2*Superficie!I7+Superficie!H7))/Dati!$B$12^2</f>
        <v>27395.449555065396</v>
      </c>
      <c r="J7" s="25">
        <f ca="1">-Dati!$B$5*(Superficie!J8-2*Superficie!J7+Superficie!J6+Dati!$B$3*(Superficie!K7-2*Superficie!J7+Superficie!I7))/Dati!$B$12^2</f>
        <v>42743.384559886072</v>
      </c>
      <c r="K7" s="25">
        <f ca="1">-Dati!$B$5*(Superficie!K8-2*Superficie!K7+Superficie!K6+Dati!$B$3*(Superficie!L7-2*Superficie!K7+Superficie!J7))/Dati!$B$12^2</f>
        <v>48317.704902124693</v>
      </c>
      <c r="L7" s="25">
        <f ca="1">-Dati!$B$5*(Superficie!L8-2*Superficie!L7+Superficie!L6+Dati!$B$3*(Superficie!M7-2*Superficie!L7+Superficie!K7))/Dati!$B$12^2</f>
        <v>46060.808578270597</v>
      </c>
      <c r="M7" s="25">
        <f ca="1">-Dati!$B$5*(Superficie!M8-2*Superficie!M7+Superficie!M6+Dati!$B$3*(Superficie!N7-2*Superficie!M7+Superficie!L7))/Dati!$B$12^2</f>
        <v>42612.166994054656</v>
      </c>
      <c r="N7" s="25">
        <f ca="1">-Dati!$B$5*(Superficie!N8-2*Superficie!N7+Superficie!N6+Dati!$B$3*(Superficie!O7-2*Superficie!N7+Superficie!M7))/Dati!$B$12^2</f>
        <v>40383.563120599487</v>
      </c>
    </row>
    <row r="8" spans="1:14" x14ac:dyDescent="0.25">
      <c r="A8" s="23">
        <f>Carico!A8</f>
        <v>2000</v>
      </c>
      <c r="D8" s="25">
        <f ca="1">-Dati!$B$5*(Superficie!D9-2*Superficie!D8+Superficie!D7+Dati!$B$3*(Superficie!E8-2*Superficie!D8+Superficie!C8))/Dati!$B$12^2</f>
        <v>55206.525687020694</v>
      </c>
      <c r="E8" s="25">
        <f ca="1">-Dati!$B$5*(Superficie!E9-2*Superficie!E8+Superficie!E7+Dati!$B$3*(Superficie!F8-2*Superficie!E8+Superficie!D8))/Dati!$B$12^2</f>
        <v>65002.683365103032</v>
      </c>
      <c r="F8" s="25">
        <f ca="1">-Dati!$B$5*(Superficie!F9-2*Superficie!F8+Superficie!F7+Dati!$B$3*(Superficie!G8-2*Superficie!F8+Superficie!E8))/Dati!$B$12^2</f>
        <v>84985.47161563985</v>
      </c>
      <c r="G8" s="25">
        <f ca="1">-Dati!$B$5*(Superficie!G9-2*Superficie!G8+Superficie!G7+Dati!$B$3*(Superficie!H8-2*Superficie!G8+Superficie!F8))/Dati!$B$12^2</f>
        <v>117569.03065624971</v>
      </c>
      <c r="H8" s="25">
        <f ca="1">-Dati!$B$5*(Superficie!H9-2*Superficie!H8+Superficie!H7+Dati!$B$3*(Superficie!I8-2*Superficie!H8+Superficie!G8))/Dati!$B$12^2</f>
        <v>153832.36776325665</v>
      </c>
      <c r="I8" s="25">
        <f ca="1">-Dati!$B$5*(Superficie!I9-2*Superficie!I8+Superficie!I7+Dati!$B$3*(Superficie!J8-2*Superficie!I8+Superficie!H8))/Dati!$B$12^2</f>
        <v>158037.14708225997</v>
      </c>
      <c r="J8" s="25">
        <f ca="1">-Dati!$B$5*(Superficie!J9-2*Superficie!J8+Superficie!J7+Dati!$B$3*(Superficie!K8-2*Superficie!J8+Superficie!I8))/Dati!$B$12^2</f>
        <v>153832.36746628111</v>
      </c>
      <c r="K8" s="25">
        <f ca="1">-Dati!$B$5*(Superficie!K9-2*Superficie!K8+Superficie!K7+Dati!$B$3*(Superficie!L8-2*Superficie!K8+Superficie!J8))/Dati!$B$12^2</f>
        <v>117569.02990944019</v>
      </c>
      <c r="L8" s="25">
        <f ca="1">-Dati!$B$5*(Superficie!L9-2*Superficie!L8+Superficie!L7+Dati!$B$3*(Superficie!M8-2*Superficie!L8+Superficie!K8))/Dati!$B$12^2</f>
        <v>84985.470130759393</v>
      </c>
      <c r="M8" s="25">
        <f ca="1">-Dati!$B$5*(Superficie!M9-2*Superficie!M8+Superficie!M7+Dati!$B$3*(Superficie!N8-2*Superficie!M8+Superficie!L8))/Dati!$B$12^2</f>
        <v>65002.680759706629</v>
      </c>
      <c r="N8" s="25">
        <f ca="1">-Dati!$B$5*(Superficie!N9-2*Superficie!N8+Superficie!N7+Dati!$B$3*(Superficie!O8-2*Superficie!N8+Superficie!M8))/Dati!$B$12^2</f>
        <v>55206.521560287285</v>
      </c>
    </row>
    <row r="9" spans="1:14" x14ac:dyDescent="0.25">
      <c r="A9" s="23">
        <f>Carico!A9</f>
        <v>2500</v>
      </c>
      <c r="D9" s="25">
        <f ca="1">-Dati!$B$5*(Superficie!D10-2*Superficie!D9+Superficie!D8+Dati!$B$3*(Superficie!E9-2*Superficie!D9+Superficie!C9))/Dati!$B$12^2</f>
        <v>62625.123857648621</v>
      </c>
      <c r="E9" s="25">
        <f ca="1">-Dati!$B$5*(Superficie!E10-2*Superficie!E9+Superficie!E8+Dati!$B$3*(Superficie!F9-2*Superficie!E9+Superficie!D9))/Dati!$B$12^2</f>
        <v>77215.669321612135</v>
      </c>
      <c r="F9" s="25">
        <f ca="1">-Dati!$B$5*(Superficie!F10-2*Superficie!F9+Superficie!F8+Dati!$B$3*(Superficie!G9-2*Superficie!F9+Superficie!E9))/Dati!$B$12^2</f>
        <v>111551.08732422246</v>
      </c>
      <c r="G9" s="25">
        <f ca="1">-Dati!$B$5*(Superficie!G10-2*Superficie!G9+Superficie!G8+Dati!$B$3*(Superficie!H9-2*Superficie!G9+Superficie!F9))/Dati!$B$12^2</f>
        <v>184575.46117114639</v>
      </c>
      <c r="H9" s="25">
        <f ca="1">-Dati!$B$5*(Superficie!H10-2*Superficie!H9+Superficie!H8+Dati!$B$3*(Superficie!I9-2*Superficie!H9+Superficie!G9))/Dati!$B$12^2</f>
        <v>333021.44020687934</v>
      </c>
      <c r="I9" s="25">
        <f ca="1">-Dati!$B$5*(Superficie!I10-2*Superficie!I9+Superficie!I8+Dati!$B$3*(Superficie!J9-2*Superficie!I9+Superficie!H9))/Dati!$B$12^2</f>
        <v>608747.15062648722</v>
      </c>
      <c r="J9" s="25">
        <f ca="1">-Dati!$B$5*(Superficie!J10-2*Superficie!J9+Superficie!J8+Dati!$B$3*(Superficie!K9-2*Superficie!J9+Superficie!I9))/Dati!$B$12^2</f>
        <v>333021.44020108791</v>
      </c>
      <c r="K9" s="25">
        <f ca="1">-Dati!$B$5*(Superficie!K10-2*Superficie!K9+Superficie!K8+Dati!$B$3*(Superficie!L9-2*Superficie!K9+Superficie!J9))/Dati!$B$12^2</f>
        <v>184575.46099710229</v>
      </c>
      <c r="L9" s="25">
        <f ca="1">-Dati!$B$5*(Superficie!L10-2*Superficie!L9+Superficie!L8+Dati!$B$3*(Superficie!M9-2*Superficie!L9+Superficie!K9))/Dati!$B$12^2</f>
        <v>111551.08667705233</v>
      </c>
      <c r="M9" s="25">
        <f ca="1">-Dati!$B$5*(Superficie!M10-2*Superficie!M9+Superficie!M8+Dati!$B$3*(Superficie!N9-2*Superficie!M9+Superficie!L9))/Dati!$B$12^2</f>
        <v>77215.667798293478</v>
      </c>
      <c r="N9" s="25">
        <f ca="1">-Dati!$B$5*(Superficie!N10-2*Superficie!N9+Superficie!N8+Dati!$B$3*(Superficie!O9-2*Superficie!N9+Superficie!M9))/Dati!$B$12^2</f>
        <v>62625.121029741611</v>
      </c>
    </row>
    <row r="10" spans="1:14" x14ac:dyDescent="0.25">
      <c r="A10" s="23">
        <f>Carico!A10</f>
        <v>3000</v>
      </c>
      <c r="D10" s="25">
        <f ca="1">-Dati!$B$5*(Superficie!D11-2*Superficie!D10+Superficie!D9+Dati!$B$3*(Superficie!E10-2*Superficie!D10+Superficie!C10))/Dati!$B$12^2</f>
        <v>55206.524285209234</v>
      </c>
      <c r="E10" s="25">
        <f ca="1">-Dati!$B$5*(Superficie!E11-2*Superficie!E10+Superficie!E9+Dati!$B$3*(Superficie!F10-2*Superficie!E10+Superficie!D10))/Dati!$B$12^2</f>
        <v>65002.682207150283</v>
      </c>
      <c r="F10" s="25">
        <f ca="1">-Dati!$B$5*(Superficie!F11-2*Superficie!F10+Superficie!F9+Dati!$B$3*(Superficie!G10-2*Superficie!F10+Superficie!E10))/Dati!$B$12^2</f>
        <v>84985.470724620856</v>
      </c>
      <c r="G10" s="25">
        <f ca="1">-Dati!$B$5*(Superficie!G11-2*Superficie!G10+Superficie!G9+Dati!$B$3*(Superficie!H10-2*Superficie!G10+Superficie!F10))/Dati!$B$12^2</f>
        <v>117569.03003534944</v>
      </c>
      <c r="H10" s="25">
        <f ca="1">-Dati!$B$5*(Superficie!H11-2*Superficie!H10+Superficie!H9+Dati!$B$3*(Superficie!I10-2*Superficie!H10+Superficie!G10))/Dati!$B$12^2</f>
        <v>153832.36740433818</v>
      </c>
      <c r="I10" s="25">
        <f ca="1">-Dati!$B$5*(Superficie!I11-2*Superficie!I10+Superficie!I9+Dati!$B$3*(Superficie!J10-2*Superficie!I10+Superficie!H10))/Dati!$B$12^2</f>
        <v>158037.14696952759</v>
      </c>
      <c r="J10" s="25">
        <f ca="1">-Dati!$B$5*(Superficie!J11-2*Superficie!J10+Superficie!J9+Dati!$B$3*(Superficie!K10-2*Superficie!J10+Superficie!I10))/Dati!$B$12^2</f>
        <v>153832.36757807547</v>
      </c>
      <c r="K10" s="25">
        <f ca="1">-Dati!$B$5*(Superficie!K11-2*Superficie!K10+Superficie!K9+Dati!$B$3*(Superficie!L10-2*Superficie!K10+Superficie!J10))/Dati!$B$12^2</f>
        <v>117569.0302200795</v>
      </c>
      <c r="L10" s="25">
        <f ca="1">-Dati!$B$5*(Superficie!L11-2*Superficie!L10+Superficie!L9+Dati!$B$3*(Superficie!M10-2*Superficie!L10+Superficie!K10))/Dati!$B$12^2</f>
        <v>84985.470613511192</v>
      </c>
      <c r="M10" s="25">
        <f ca="1">-Dati!$B$5*(Superficie!M11-2*Superficie!M10+Superficie!M9+Dati!$B$3*(Superficie!N10-2*Superficie!M10+Superficie!L10))/Dati!$B$12^2</f>
        <v>65002.681390663805</v>
      </c>
      <c r="N10" s="25">
        <f ca="1">-Dati!$B$5*(Superficie!N11-2*Superficie!N10+Superficie!N9+Dati!$B$3*(Superficie!O10-2*Superficie!N10+Superficie!M10))/Dati!$B$12^2</f>
        <v>55206.522319412827</v>
      </c>
    </row>
    <row r="11" spans="1:14" x14ac:dyDescent="0.25">
      <c r="A11" s="23">
        <f>Carico!A11</f>
        <v>3500</v>
      </c>
      <c r="D11" s="25">
        <f ca="1">-Dati!$B$5*(Superficie!D12-2*Superficie!D11+Superficie!D10+Dati!$B$3*(Superficie!E11-2*Superficie!D11+Superficie!C11))/Dati!$B$12^2</f>
        <v>40383.56604608021</v>
      </c>
      <c r="E11" s="25">
        <f ca="1">-Dati!$B$5*(Superficie!E12-2*Superficie!E11+Superficie!E10+Dati!$B$3*(Superficie!F11-2*Superficie!E11+Superficie!D11))/Dati!$B$12^2</f>
        <v>42612.168605272585</v>
      </c>
      <c r="F11" s="25">
        <f ca="1">-Dati!$B$5*(Superficie!F12-2*Superficie!F11+Superficie!F10+Dati!$B$3*(Superficie!G11-2*Superficie!F11+Superficie!E11))/Dati!$B$12^2</f>
        <v>46060.809274773921</v>
      </c>
      <c r="G11" s="25">
        <f ca="1">-Dati!$B$5*(Superficie!G12-2*Superficie!G11+Superficie!G10+Dati!$B$3*(Superficie!H11-2*Superficie!G11+Superficie!F11))/Dati!$B$12^2</f>
        <v>48317.705031924466</v>
      </c>
      <c r="H11" s="25">
        <f ca="1">-Dati!$B$5*(Superficie!H12-2*Superficie!H11+Superficie!H10+Dati!$B$3*(Superficie!I11-2*Superficie!H11+Superficie!G11))/Dati!$B$12^2</f>
        <v>42743.384362496268</v>
      </c>
      <c r="I11" s="25">
        <f ca="1">-Dati!$B$5*(Superficie!I12-2*Superficie!I11+Superficie!I10+Dati!$B$3*(Superficie!J11-2*Superficie!I11+Superficie!H11))/Dati!$B$12^2</f>
        <v>27395.449136373485</v>
      </c>
      <c r="J11" s="25">
        <f ca="1">-Dati!$B$5*(Superficie!J12-2*Superficie!J11+Superficie!J10+Dati!$B$3*(Superficie!K11-2*Superficie!J11+Superficie!I11))/Dati!$B$12^2</f>
        <v>42743.384634912865</v>
      </c>
      <c r="K11" s="25">
        <f ca="1">-Dati!$B$5*(Superficie!K12-2*Superficie!K11+Superficie!K10+Dati!$B$3*(Superficie!L11-2*Superficie!K11+Superficie!J11))/Dati!$B$12^2</f>
        <v>48317.705423221974</v>
      </c>
      <c r="L11" s="25">
        <f ca="1">-Dati!$B$5*(Superficie!L12-2*Superficie!L11+Superficie!L10+Dati!$B$3*(Superficie!M11-2*Superficie!L11+Superficie!K11))/Dati!$B$12^2</f>
        <v>46060.809490285887</v>
      </c>
      <c r="M11" s="25">
        <f ca="1">-Dati!$B$5*(Superficie!M12-2*Superficie!M11+Superficie!M10+Dati!$B$3*(Superficie!N11-2*Superficie!M11+Superficie!L11))/Dati!$B$12^2</f>
        <v>42612.168239541024</v>
      </c>
      <c r="N11" s="25">
        <f ca="1">-Dati!$B$5*(Superficie!N12-2*Superficie!N11+Superficie!N10+Dati!$B$3*(Superficie!O11-2*Superficie!N11+Superficie!M11))/Dati!$B$12^2</f>
        <v>40383.564643105608</v>
      </c>
    </row>
    <row r="12" spans="1:14" x14ac:dyDescent="0.25">
      <c r="A12" s="23">
        <f>Carico!A12</f>
        <v>4000</v>
      </c>
      <c r="D12" s="25">
        <f ca="1">-Dati!$B$5*(Superficie!D13-2*Superficie!D12+Superficie!D11+Dati!$B$3*(Superficie!E12-2*Superficie!D12+Superficie!C12))/Dati!$B$12^2</f>
        <v>26944.797146873861</v>
      </c>
      <c r="E12" s="25">
        <f ca="1">-Dati!$B$5*(Superficie!E13-2*Superficie!E12+Superficie!E11+Dati!$B$3*(Superficie!F12-2*Superficie!E12+Superficie!D12))/Dati!$B$12^2</f>
        <v>23665.655724266377</v>
      </c>
      <c r="F12" s="25">
        <f ca="1">-Dati!$B$5*(Superficie!F13-2*Superficie!F12+Superficie!F11+Dati!$B$3*(Superficie!G12-2*Superficie!F12+Superficie!E12))/Dati!$B$12^2</f>
        <v>18468.738451060119</v>
      </c>
      <c r="G12" s="25">
        <f ca="1">-Dati!$B$5*(Superficie!G13-2*Superficie!G12+Superficie!G11+Dati!$B$3*(Superficie!H12-2*Superficie!G12+Superficie!F12))/Dati!$B$12^2</f>
        <v>9654.5253556130738</v>
      </c>
      <c r="H12" s="25">
        <f ca="1">-Dati!$B$5*(Superficie!H13-2*Superficie!H12+Superficie!H11+Dati!$B$3*(Superficie!I12-2*Superficie!H12+Superficie!G12))/Dati!$B$12^2</f>
        <v>-3323.5301072967486</v>
      </c>
      <c r="I12" s="25">
        <f ca="1">-Dati!$B$5*(Superficie!I13-2*Superficie!I12+Superficie!I11+Dati!$B$3*(Superficie!J12-2*Superficie!I12+Superficie!H12))/Dati!$B$12^2</f>
        <v>-13630.439268757713</v>
      </c>
      <c r="J12" s="25">
        <f ca="1">-Dati!$B$5*(Superficie!J13-2*Superficie!J12+Superficie!J11+Dati!$B$3*(Superficie!K12-2*Superficie!J12+Superficie!I12))/Dati!$B$12^2</f>
        <v>-3323.5298091064151</v>
      </c>
      <c r="K12" s="25">
        <f ca="1">-Dati!$B$5*(Superficie!K13-2*Superficie!K12+Superficie!K11+Dati!$B$3*(Superficie!L12-2*Superficie!K12+Superficie!J12))/Dati!$B$12^2</f>
        <v>9654.5258225341931</v>
      </c>
      <c r="L12" s="25">
        <f ca="1">-Dati!$B$5*(Superficie!L13-2*Superficie!L12+Superficie!L11+Dati!$B$3*(Superficie!M12-2*Superficie!L12+Superficie!K12))/Dati!$B$12^2</f>
        <v>18468.738828810296</v>
      </c>
      <c r="M12" s="25">
        <f ca="1">-Dati!$B$5*(Superficie!M13-2*Superficie!M12+Superficie!M11+Dati!$B$3*(Superficie!N12-2*Superficie!M12+Superficie!L12))/Dati!$B$12^2</f>
        <v>23665.655631383001</v>
      </c>
      <c r="N12" s="25">
        <f ca="1">-Dati!$B$5*(Superficie!N13-2*Superficie!N12+Superficie!N11+Dati!$B$3*(Superficie!O12-2*Superficie!N12+Superficie!M12))/Dati!$B$12^2</f>
        <v>26944.79610858161</v>
      </c>
    </row>
    <row r="13" spans="1:14" x14ac:dyDescent="0.25">
      <c r="A13" s="23">
        <f>Carico!A13</f>
        <v>4500</v>
      </c>
      <c r="D13" s="25">
        <f ca="1">-Dati!$B$5*(Superficie!D14-2*Superficie!D13+Superficie!D12+Dati!$B$3*(Superficie!E13-2*Superficie!D13+Superficie!C13))/Dati!$B$12^2</f>
        <v>16450.812239385785</v>
      </c>
      <c r="E13" s="25">
        <f ca="1">-Dati!$B$5*(Superficie!E14-2*Superficie!E13+Superficie!E12+Dati!$B$3*(Superficie!F13-2*Superficie!E13+Superficie!D13))/Dati!$B$12^2</f>
        <v>11291.029523547619</v>
      </c>
      <c r="F13" s="25">
        <f ca="1">-Dati!$B$5*(Superficie!F14-2*Superficie!F13+Superficie!F12+Dati!$B$3*(Superficie!G13-2*Superficie!F13+Superficie!E13))/Dati!$B$12^2</f>
        <v>5321.9161761880123</v>
      </c>
      <c r="G13" s="25">
        <f ca="1">-Dati!$B$5*(Superficie!G14-2*Superficie!G13+Superficie!G12+Dati!$B$3*(Superficie!H13-2*Superficie!G13+Superficie!F13))/Dati!$B$12^2</f>
        <v>-2815.5770592801141</v>
      </c>
      <c r="H13" s="25">
        <f ca="1">-Dati!$B$5*(Superficie!H14-2*Superficie!H13+Superficie!H12+Dati!$B$3*(Superficie!I13-2*Superficie!H13+Superficie!G13))/Dati!$B$12^2</f>
        <v>-12101.368192564511</v>
      </c>
      <c r="I13" s="25">
        <f ca="1">-Dati!$B$5*(Superficie!I14-2*Superficie!I13+Superficie!I12+Dati!$B$3*(Superficie!J13-2*Superficie!I13+Superficie!H13))/Dati!$B$12^2</f>
        <v>-17411.875628828828</v>
      </c>
      <c r="J13" s="25">
        <f ca="1">-Dati!$B$5*(Superficie!J14-2*Superficie!J13+Superficie!J12+Dati!$B$3*(Superficie!K13-2*Superficie!J13+Superficie!I13))/Dati!$B$12^2</f>
        <v>-12101.36796354069</v>
      </c>
      <c r="K13" s="25">
        <f ca="1">-Dati!$B$5*(Superficie!K14-2*Superficie!K13+Superficie!K12+Dati!$B$3*(Superficie!L13-2*Superficie!K13+Superficie!J13))/Dati!$B$12^2</f>
        <v>-2815.5766813566238</v>
      </c>
      <c r="L13" s="25">
        <f ca="1">-Dati!$B$5*(Superficie!L14-2*Superficie!L13+Superficie!L12+Dati!$B$3*(Superficie!M13-2*Superficie!L13+Superficie!K13))/Dati!$B$12^2</f>
        <v>5321.9165339688461</v>
      </c>
      <c r="M13" s="25">
        <f ca="1">-Dati!$B$5*(Superficie!M14-2*Superficie!M13+Superficie!M12+Dati!$B$3*(Superficie!N13-2*Superficie!M13+Superficie!L13))/Dati!$B$12^2</f>
        <v>11291.029572804815</v>
      </c>
      <c r="N13" s="25">
        <f ca="1">-Dati!$B$5*(Superficie!N14-2*Superficie!N13+Superficie!N12+Dati!$B$3*(Superficie!O13-2*Superficie!N13+Superficie!M13))/Dati!$B$12^2</f>
        <v>16450.811503331595</v>
      </c>
    </row>
    <row r="14" spans="1:14" x14ac:dyDescent="0.25">
      <c r="A14" s="23">
        <f>Carico!A14</f>
        <v>5000</v>
      </c>
      <c r="D14" s="25">
        <f ca="1">-Dati!$B$5*(Superficie!D15-2*Superficie!D14+Superficie!D13+Dati!$B$3*(Superficie!E14-2*Superficie!D14+Superficie!C14))/Dati!$B$12^2</f>
        <v>-3.9474596284062344E-11</v>
      </c>
      <c r="E14" s="25">
        <f ca="1">-Dati!$B$5*(Superficie!E15-2*Superficie!E14+Superficie!E13+Dati!$B$3*(Superficie!F14-2*Superficie!E14+Superficie!D14))/Dati!$B$12^2</f>
        <v>-2.6984587404083665E-12</v>
      </c>
      <c r="F14" s="25">
        <f ca="1">-Dati!$B$5*(Superficie!F15-2*Superficie!F14+Superficie!F13+Dati!$B$3*(Superficie!G14-2*Superficie!F14+Superficie!E14))/Dati!$B$12^2</f>
        <v>-9.2518585385429706E-12</v>
      </c>
      <c r="G14" s="25">
        <f ca="1">-Dati!$B$5*(Superficie!G15-2*Superficie!G14+Superficie!G13+Dati!$B$3*(Superficie!H14-2*Superficie!G14+Superficie!F14))/Dati!$B$12^2</f>
        <v>1.5419764230904951E-11</v>
      </c>
      <c r="H14" s="25">
        <f ca="1">-Dati!$B$5*(Superficie!H15-2*Superficie!H14+Superficie!H13+Dati!$B$3*(Superficie!I14-2*Superficie!H14+Superficie!G14))/Dati!$B$12^2</f>
        <v>1.1410625530869664E-10</v>
      </c>
      <c r="I14" s="25">
        <f ca="1">-Dati!$B$5*(Superficie!I15-2*Superficie!I14+Superficie!I13+Dati!$B$3*(Superficie!J14-2*Superficie!I14+Superficie!H14))/Dati!$B$12^2</f>
        <v>3.5465457731081382E-11</v>
      </c>
      <c r="J14" s="25">
        <f ca="1">-Dati!$B$5*(Superficie!J15-2*Superficie!J14+Superficie!J13+Dati!$B$3*(Superficie!K14-2*Superficie!J14+Superficie!I14))/Dati!$B$12^2</f>
        <v>4.9343245538895839E-11</v>
      </c>
      <c r="K14" s="25">
        <f ca="1">-Dati!$B$5*(Superficie!K15-2*Superficie!K14+Superficie!K13+Dati!$B$3*(Superficie!L14-2*Superficie!K14+Superficie!J14))/Dati!$B$12^2</f>
        <v>4.009138700035287E-11</v>
      </c>
      <c r="L14" s="25">
        <f ca="1">-Dati!$B$5*(Superficie!L15-2*Superficie!L14+Superficie!L13+Dati!$B$3*(Superficie!M14-2*Superficie!L14+Superficie!K14))/Dati!$B$12^2</f>
        <v>4.4717316269624351E-11</v>
      </c>
      <c r="M14" s="25">
        <f ca="1">-Dati!$B$5*(Superficie!M15-2*Superficie!M14+Superficie!M13+Dati!$B$3*(Superficie!N14-2*Superficie!M14+Superficie!L14))/Dati!$B$12^2</f>
        <v>-4.7030280904260098E-11</v>
      </c>
      <c r="N14" s="25">
        <f ca="1">-Dati!$B$5*(Superficie!N15-2*Superficie!N14+Superficie!N13+Dati!$B$3*(Superficie!O14-2*Superficie!N14+Superficie!M14))/Dati!$B$12^2</f>
        <v>-7.8949192843851554E-11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B9" workbookViewId="0">
      <selection activeCell="J32" sqref="J32"/>
    </sheetView>
  </sheetViews>
  <sheetFormatPr defaultRowHeight="15" x14ac:dyDescent="0.25"/>
  <cols>
    <col min="1" max="3" width="9.140625" style="23"/>
    <col min="4" max="14" width="9.7109375" style="23" customWidth="1"/>
    <col min="15" max="16384" width="9.140625" style="23"/>
  </cols>
  <sheetData>
    <row r="1" spans="1:14" x14ac:dyDescent="0.25">
      <c r="D1" s="23">
        <f>Carico!D1</f>
        <v>0</v>
      </c>
      <c r="E1" s="23">
        <f>Carico!E1</f>
        <v>500</v>
      </c>
      <c r="F1" s="23">
        <f>Carico!F1</f>
        <v>1000</v>
      </c>
      <c r="G1" s="23">
        <f>Carico!G1</f>
        <v>1500</v>
      </c>
      <c r="H1" s="23">
        <f>Carico!H1</f>
        <v>2000</v>
      </c>
      <c r="I1" s="23">
        <f>Carico!I1</f>
        <v>2500</v>
      </c>
      <c r="J1" s="23">
        <f>Carico!J1</f>
        <v>3000</v>
      </c>
      <c r="K1" s="23">
        <f>Carico!K1</f>
        <v>3500</v>
      </c>
      <c r="L1" s="23">
        <f>Carico!L1</f>
        <v>4000</v>
      </c>
      <c r="M1" s="23">
        <f>Carico!M1</f>
        <v>4500</v>
      </c>
      <c r="N1" s="23">
        <f>Carico!N1</f>
        <v>5000</v>
      </c>
    </row>
    <row r="4" spans="1:14" x14ac:dyDescent="0.25">
      <c r="A4" s="23">
        <f>Carico!A4</f>
        <v>0</v>
      </c>
      <c r="D4" s="25">
        <f ca="1">-(1-Dati!$B$3)*Dati!$B$5*(Superficie!E5-Superficie!E3+Superficie!C3-Superficie!C5)/4/Dati!$B$12^2</f>
        <v>3.2285867806396908E-3</v>
      </c>
      <c r="E4" s="25">
        <f ca="1">-(1-Dati!$B$3)*Dati!$B$5*(Superficie!F5-Superficie!F3+Superficie!D3-Superficie!D5)/4/Dati!$B$12^2</f>
        <v>-12204.047230148139</v>
      </c>
      <c r="F4" s="25">
        <f ca="1">-(1-Dati!$B$3)*Dati!$B$5*(Superficie!G5-Superficie!G3+Superficie!E3-Superficie!E5)/4/Dati!$B$12^2</f>
        <v>-17230.178586826947</v>
      </c>
      <c r="G4" s="25">
        <f ca="1">-(1-Dati!$B$3)*Dati!$B$5*(Superficie!H5-Superficie!H3+Superficie!F3-Superficie!F5)/4/Dati!$B$12^2</f>
        <v>-17696.389477069137</v>
      </c>
      <c r="H4" s="25">
        <f ca="1">-(1-Dati!$B$3)*Dati!$B$5*(Superficie!I5-Superficie!I3+Superficie!G3-Superficie!G5)/4/Dati!$B$12^2</f>
        <v>-11693.832605094161</v>
      </c>
      <c r="I4" s="25">
        <f ca="1">-(1-Dati!$B$3)*Dati!$B$5*(Superficie!J5-Superficie!J3+Superficie!H3-Superficie!H5)/4/Dati!$B$12^2</f>
        <v>1.1171368028170844E-3</v>
      </c>
      <c r="J4" s="25">
        <f ca="1">-(1-Dati!$B$3)*Dati!$B$5*(Superficie!K5-Superficie!K3+Superficie!I3-Superficie!I5)/4/Dati!$B$12^2</f>
        <v>11693.834908674185</v>
      </c>
      <c r="K4" s="25">
        <f ca="1">-(1-Dati!$B$3)*Dati!$B$5*(Superficie!L5-Superficie!L3+Superficie!J3-Superficie!J5)/4/Dati!$B$12^2</f>
        <v>17696.391997926537</v>
      </c>
      <c r="L4" s="25">
        <f ca="1">-(1-Dati!$B$3)*Dati!$B$5*(Superficie!M5-Superficie!M3+Superficie!K3-Superficie!K5)/4/Dati!$B$12^2</f>
        <v>17230.181491937637</v>
      </c>
      <c r="M4" s="25">
        <f ca="1">-(1-Dati!$B$3)*Dati!$B$5*(Superficie!N5-Superficie!N3+Superficie!L3-Superficie!L5)/4/Dati!$B$12^2</f>
        <v>12204.050666371784</v>
      </c>
      <c r="N4" s="25">
        <f ca="1">-(1-Dati!$B$3)*Dati!$B$5*(Superficie!O5-Superficie!O3+Superficie!M3-Superficie!M5)/4/Dati!$B$12^2</f>
        <v>8.4590769728393796E-4</v>
      </c>
    </row>
    <row r="5" spans="1:14" x14ac:dyDescent="0.25">
      <c r="A5" s="23">
        <f>Carico!A5</f>
        <v>500</v>
      </c>
      <c r="D5" s="25">
        <f ca="1">-(1-Dati!$B$3)*Dati!$B$5*(Superficie!E6-Superficie!E4+Superficie!C4-Superficie!C6)/4/Dati!$B$12^2</f>
        <v>-12204.047345212732</v>
      </c>
      <c r="E5" s="25">
        <f ca="1">-(1-Dati!$B$3)*Dati!$B$5*(Superficie!F6-Superficie!F4+Superficie!D4-Superficie!D6)/4/Dati!$B$12^2</f>
        <v>-16631.335951732333</v>
      </c>
      <c r="F5" s="25">
        <f ca="1">-(1-Dati!$B$3)*Dati!$B$5*(Superficie!G6-Superficie!G4+Superficie!E4-Superficie!E6)/4/Dati!$B$12^2</f>
        <v>-22471.300685773615</v>
      </c>
      <c r="G5" s="25">
        <f ca="1">-(1-Dati!$B$3)*Dati!$B$5*(Superficie!H6-Superficie!H4+Superficie!F4-Superficie!F6)/4/Dati!$B$12^2</f>
        <v>-24226.188992751857</v>
      </c>
      <c r="H5" s="25">
        <f ca="1">-(1-Dati!$B$3)*Dati!$B$5*(Superficie!I6-Superficie!I4+Superficie!G4-Superficie!G6)/4/Dati!$B$12^2</f>
        <v>-17103.273096600878</v>
      </c>
      <c r="I5" s="25">
        <f ca="1">-(1-Dati!$B$3)*Dati!$B$5*(Superficie!J6-Superficie!J4+Superficie!H4-Superficie!H6)/4/Dati!$B$12^2</f>
        <v>-4.7423082744697036E-5</v>
      </c>
      <c r="J5" s="25">
        <f ca="1">-(1-Dati!$B$3)*Dati!$B$5*(Superficie!K6-Superficie!K4+Superficie!I4-Superficie!I6)/4/Dati!$B$12^2</f>
        <v>17103.273099384689</v>
      </c>
      <c r="K5" s="25">
        <f ca="1">-(1-Dati!$B$3)*Dati!$B$5*(Superficie!L6-Superficie!L4+Superficie!J4-Superficie!J6)/4/Dati!$B$12^2</f>
        <v>24226.189285858152</v>
      </c>
      <c r="L5" s="25">
        <f ca="1">-(1-Dati!$B$3)*Dati!$B$5*(Superficie!M6-Superficie!M4+Superficie!K4-Superficie!K6)/4/Dati!$B$12^2</f>
        <v>22471.301440297826</v>
      </c>
      <c r="M5" s="25">
        <f ca="1">-(1-Dati!$B$3)*Dati!$B$5*(Superficie!N6-Superficie!N4+Superficie!L4-Superficie!L6)/4/Dati!$B$12^2</f>
        <v>16631.337232812584</v>
      </c>
      <c r="N5" s="25">
        <f ca="1">-(1-Dati!$B$3)*Dati!$B$5*(Superficie!O6-Superficie!O4+Superficie!M4-Superficie!M6)/4/Dati!$B$12^2</f>
        <v>12204.048771526974</v>
      </c>
    </row>
    <row r="6" spans="1:14" x14ac:dyDescent="0.25">
      <c r="A6" s="23">
        <f>Carico!A6</f>
        <v>1000</v>
      </c>
      <c r="D6" s="25">
        <f ca="1">-(1-Dati!$B$3)*Dati!$B$5*(Superficie!E7-Superficie!E5+Superficie!C5-Superficie!C7)/4/Dati!$B$12^2</f>
        <v>-17230.178885139168</v>
      </c>
      <c r="E6" s="25">
        <f ca="1">-(1-Dati!$B$3)*Dati!$B$5*(Superficie!F7-Superficie!F5+Superficie!D5-Superficie!D7)/4/Dati!$B$12^2</f>
        <v>-22471.300771168615</v>
      </c>
      <c r="F6" s="25">
        <f ca="1">-(1-Dati!$B$3)*Dati!$B$5*(Superficie!G7-Superficie!G5+Superficie!E5-Superficie!E7)/4/Dati!$B$12^2</f>
        <v>-31331.663755422607</v>
      </c>
      <c r="G6" s="25">
        <f ca="1">-(1-Dati!$B$3)*Dati!$B$5*(Superficie!H7-Superficie!H5+Superficie!F5-Superficie!F7)/4/Dati!$B$12^2</f>
        <v>-36890.002671485687</v>
      </c>
      <c r="H6" s="25">
        <f ca="1">-(1-Dati!$B$3)*Dati!$B$5*(Superficie!I7-Superficie!I5+Superficie!G5-Superficie!G7)/4/Dati!$B$12^2</f>
        <v>-29165.777535732552</v>
      </c>
      <c r="I6" s="25">
        <f ca="1">-(1-Dati!$B$3)*Dati!$B$5*(Superficie!J7-Superficie!J5+Superficie!H5-Superficie!H7)/4/Dati!$B$12^2</f>
        <v>-7.3322025981623377E-4</v>
      </c>
      <c r="J6" s="25">
        <f ca="1">-(1-Dati!$B$3)*Dati!$B$5*(Superficie!K7-Superficie!K5+Superficie!I5-Superficie!I7)/4/Dati!$B$12^2</f>
        <v>29165.776178564527</v>
      </c>
      <c r="K6" s="25">
        <f ca="1">-(1-Dati!$B$3)*Dati!$B$5*(Superficie!L7-Superficie!L5+Superficie!J5-Superficie!J7)/4/Dati!$B$12^2</f>
        <v>36890.001631979445</v>
      </c>
      <c r="L6" s="25">
        <f ca="1">-(1-Dati!$B$3)*Dati!$B$5*(Superficie!M7-Superficie!M5+Superficie!K5-Superficie!K7)/4/Dati!$B$12^2</f>
        <v>31331.663198266942</v>
      </c>
      <c r="M6" s="25">
        <f ca="1">-(1-Dati!$B$3)*Dati!$B$5*(Superficie!N7-Superficie!N5+Superficie!L5-Superficie!L7)/4/Dati!$B$12^2</f>
        <v>22471.300736823825</v>
      </c>
      <c r="N6" s="25">
        <f ca="1">-(1-Dati!$B$3)*Dati!$B$5*(Superficie!O7-Superficie!O5+Superficie!M5-Superficie!M7)/4/Dati!$B$12^2</f>
        <v>17230.179123808586</v>
      </c>
    </row>
    <row r="7" spans="1:14" x14ac:dyDescent="0.25">
      <c r="A7" s="23">
        <f>Carico!A7</f>
        <v>1500</v>
      </c>
      <c r="D7" s="25">
        <f ca="1">-(1-Dati!$B$3)*Dati!$B$5*(Superficie!E8-Superficie!E6+Superficie!C6-Superficie!C8)/4/Dati!$B$12^2</f>
        <v>-17696.390084149163</v>
      </c>
      <c r="E7" s="25">
        <f ca="1">-(1-Dati!$B$3)*Dati!$B$5*(Superficie!F8-Superficie!F6+Superficie!D6-Superficie!D8)/4/Dati!$B$12^2</f>
        <v>-24226.1892117319</v>
      </c>
      <c r="F7" s="25">
        <f ca="1">-(1-Dati!$B$3)*Dati!$B$5*(Superficie!G8-Superficie!G6+Superficie!E6-Superficie!E8)/4/Dati!$B$12^2</f>
        <v>-36890.002728212225</v>
      </c>
      <c r="G7" s="25">
        <f ca="1">-(1-Dati!$B$3)*Dati!$B$5*(Superficie!H8-Superficie!H6+Superficie!F6-Superficie!F8)/4/Dati!$B$12^2</f>
        <v>-49389.156952978788</v>
      </c>
      <c r="H7" s="25">
        <f ca="1">-(1-Dati!$B$3)*Dati!$B$5*(Superficie!I8-Superficie!I6+Superficie!G6-Superficie!G8)/4/Dati!$B$12^2</f>
        <v>-46781.783447626301</v>
      </c>
      <c r="I7" s="25">
        <f ca="1">-(1-Dati!$B$3)*Dati!$B$5*(Superficie!J8-Superficie!J6+Superficie!H6-Superficie!H8)/4/Dati!$B$12^2</f>
        <v>-1.0962743207048537E-3</v>
      </c>
      <c r="J7" s="25">
        <f ca="1">-(1-Dati!$B$3)*Dati!$B$5*(Superficie!K8-Superficie!K6+Superficie!I6-Superficie!I8)/4/Dati!$B$12^2</f>
        <v>46781.78136144366</v>
      </c>
      <c r="K7" s="25">
        <f ca="1">-(1-Dati!$B$3)*Dati!$B$5*(Superficie!L8-Superficie!L6+Superficie!J6-Superficie!J8)/4/Dati!$B$12^2</f>
        <v>49389.155172563507</v>
      </c>
      <c r="L7" s="25">
        <f ca="1">-(1-Dati!$B$3)*Dati!$B$5*(Superficie!M8-Superficie!M6+Superficie!K6-Superficie!K8)/4/Dati!$B$12^2</f>
        <v>36890.001404344453</v>
      </c>
      <c r="M7" s="25">
        <f ca="1">-(1-Dati!$B$3)*Dati!$B$5*(Superficie!N8-Superficie!N6+Superficie!L6-Superficie!L8)/4/Dati!$B$12^2</f>
        <v>24226.188387299251</v>
      </c>
      <c r="N7" s="25">
        <f ca="1">-(1-Dati!$B$3)*Dati!$B$5*(Superficie!O8-Superficie!O6+Superficie!M6-Superficie!M8)/4/Dati!$B$12^2</f>
        <v>17696.389614058648</v>
      </c>
    </row>
    <row r="8" spans="1:14" x14ac:dyDescent="0.25">
      <c r="A8" s="23">
        <f>Carico!A8</f>
        <v>2000</v>
      </c>
      <c r="D8" s="25">
        <f ca="1">-(1-Dati!$B$3)*Dati!$B$5*(Superficie!E9-Superficie!E7+Superficie!C7-Superficie!C9)/4/Dati!$B$12^2</f>
        <v>-11693.833607552611</v>
      </c>
      <c r="E8" s="25">
        <f ca="1">-(1-Dati!$B$3)*Dati!$B$5*(Superficie!F9-Superficie!F7+Superficie!D7-Superficie!D9)/4/Dati!$B$12^2</f>
        <v>-17103.27350381522</v>
      </c>
      <c r="F8" s="25">
        <f ca="1">-(1-Dati!$B$3)*Dati!$B$5*(Superficie!G9-Superficie!G7+Superficie!E7-Superficie!E9)/4/Dati!$B$12^2</f>
        <v>-29165.777664222071</v>
      </c>
      <c r="G8" s="25">
        <f ca="1">-(1-Dati!$B$3)*Dati!$B$5*(Superficie!H9-Superficie!H7+Superficie!F7-Superficie!F9)/4/Dati!$B$12^2</f>
        <v>-46781.783473202267</v>
      </c>
      <c r="H8" s="25">
        <f ca="1">-(1-Dati!$B$3)*Dati!$B$5*(Superficie!I9-Superficie!I7+Superficie!G7-Superficie!G9)/4/Dati!$B$12^2</f>
        <v>-60482.05455776774</v>
      </c>
      <c r="I8" s="25">
        <f ca="1">-(1-Dati!$B$3)*Dati!$B$5*(Superficie!J9-Superficie!J7+Superficie!H7-Superficie!H9)/4/Dati!$B$12^2</f>
        <v>-1.2506770335423628E-3</v>
      </c>
      <c r="J8" s="25">
        <f ca="1">-(1-Dati!$B$3)*Dati!$B$5*(Superficie!K9-Superficie!K7+Superficie!I7-Superficie!I9)/4/Dati!$B$12^2</f>
        <v>60482.052150911986</v>
      </c>
      <c r="K8" s="25">
        <f ca="1">-(1-Dati!$B$3)*Dati!$B$5*(Superficie!L9-Superficie!L7+Superficie!J7-Superficie!J9)/4/Dati!$B$12^2</f>
        <v>46781.781337546054</v>
      </c>
      <c r="L8" s="25">
        <f ca="1">-(1-Dati!$B$3)*Dati!$B$5*(Superficie!M9-Superficie!M7+Superficie!K7-Superficie!K9)/4/Dati!$B$12^2</f>
        <v>29165.775935491249</v>
      </c>
      <c r="M8" s="25">
        <f ca="1">-(1-Dati!$B$3)*Dati!$B$5*(Superficie!N9-Superficie!N7+Superficie!L7-Superficie!L9)/4/Dati!$B$12^2</f>
        <v>17103.272239195452</v>
      </c>
      <c r="N8" s="25">
        <f ca="1">-(1-Dati!$B$3)*Dati!$B$5*(Superficie!O9-Superficie!O7+Superficie!M7-Superficie!M9)/4/Dati!$B$12^2</f>
        <v>11693.832748655226</v>
      </c>
    </row>
    <row r="9" spans="1:14" x14ac:dyDescent="0.25">
      <c r="A9" s="23">
        <f>Carico!A9</f>
        <v>2500</v>
      </c>
      <c r="D9" s="25">
        <f ca="1">-(1-Dati!$B$3)*Dati!$B$5*(Superficie!E10-Superficie!E8+Superficie!C8-Superficie!C10)/4/Dati!$B$12^2</f>
        <v>-3.2337019975317262E-4</v>
      </c>
      <c r="E9" s="25">
        <f ca="1">-(1-Dati!$B$3)*Dati!$B$5*(Superficie!F10-Superficie!F8+Superficie!D8-Superficie!D10)/4/Dati!$B$12^2</f>
        <v>-6.8166914088705092E-4</v>
      </c>
      <c r="F9" s="25">
        <f ca="1">-(1-Dati!$B$3)*Dati!$B$5*(Superficie!G10-Superficie!G8+Superficie!E8-Superficie!E10)/4/Dati!$B$12^2</f>
        <v>-9.6094478547254566E-4</v>
      </c>
      <c r="G9" s="25">
        <f ca="1">-(1-Dati!$B$3)*Dati!$B$5*(Superficie!H10-Superficie!H8+Superficie!F8-Superficie!F10)/4/Dati!$B$12^2</f>
        <v>-1.1546714794184885E-3</v>
      </c>
      <c r="H9" s="25">
        <f ca="1">-(1-Dati!$B$3)*Dati!$B$5*(Superficie!I10-Superficie!I8+Superficie!G8-Superficie!G10)/4/Dati!$B$12^2</f>
        <v>-1.2586516915133769E-3</v>
      </c>
      <c r="I9" s="25">
        <f ca="1">-(1-Dati!$B$3)*Dati!$B$5*(Superficie!J10-Superficie!J8+Superficie!H8-Superficie!H10)/4/Dati!$B$12^2</f>
        <v>-1.2746917200780041E-3</v>
      </c>
      <c r="J9" s="25">
        <f ca="1">-(1-Dati!$B$3)*Dati!$B$5*(Superficie!K10-Superficie!K8+Superficie!I8-Superficie!I10)/4/Dati!$B$12^2</f>
        <v>-1.211917558900192E-3</v>
      </c>
      <c r="K9" s="25">
        <f ca="1">-(1-Dati!$B$3)*Dati!$B$5*(Superficie!L10-Superficie!L8+Superficie!J8-Superficie!J10)/4/Dati!$B$12^2</f>
        <v>-1.0882176739970518E-3</v>
      </c>
      <c r="L9" s="25">
        <f ca="1">-(1-Dati!$B$3)*Dati!$B$5*(Superficie!M10-Superficie!M8+Superficie!K8-Superficie!K10)/4/Dati!$B$12^2</f>
        <v>-9.3266147397722909E-4</v>
      </c>
      <c r="M9" s="25">
        <f ca="1">-(1-Dati!$B$3)*Dati!$B$5*(Superficie!N10-Superficie!N8+Superficie!L8-Superficie!L10)/4/Dati!$B$12^2</f>
        <v>-7.8798739385395789E-4</v>
      </c>
      <c r="N9" s="25">
        <f ca="1">-(1-Dati!$B$3)*Dati!$B$5*(Superficie!O10-Superficie!O8+Superficie!M8-Superficie!M10)/4/Dati!$B$12^2</f>
        <v>-7.0948414550760686E-4</v>
      </c>
    </row>
    <row r="10" spans="1:14" x14ac:dyDescent="0.25">
      <c r="A10" s="23">
        <f>Carico!A10</f>
        <v>3000</v>
      </c>
      <c r="D10" s="25">
        <f ca="1">-(1-Dati!$B$3)*Dati!$B$5*(Superficie!E11-Superficie!E9+Superficie!C9-Superficie!C11)/4/Dati!$B$12^2</f>
        <v>11693.83303076745</v>
      </c>
      <c r="E10" s="25">
        <f ca="1">-(1-Dati!$B$3)*Dati!$B$5*(Superficie!F11-Superficie!F9+Superficie!D9-Superficie!D11)/4/Dati!$B$12^2</f>
        <v>17103.272226830777</v>
      </c>
      <c r="F10" s="25">
        <f ca="1">-(1-Dati!$B$3)*Dati!$B$5*(Superficie!G11-Superficie!G9+Superficie!E9-Superficie!E11)/4/Dati!$B$12^2</f>
        <v>29165.775832633193</v>
      </c>
      <c r="G10" s="25">
        <f ca="1">-(1-Dati!$B$3)*Dati!$B$5*(Superficie!H11-Superficie!H9+Superficie!F9-Superficie!F11)/4/Dati!$B$12^2</f>
        <v>46781.781252330133</v>
      </c>
      <c r="H10" s="25">
        <f ca="1">-(1-Dati!$B$3)*Dati!$B$5*(Superficie!I11-Superficie!I9+Superficie!G9-Superficie!G11)/4/Dati!$B$12^2</f>
        <v>60482.052124509872</v>
      </c>
      <c r="I10" s="25">
        <f ca="1">-(1-Dati!$B$3)*Dati!$B$5*(Superficie!J11-Superficie!J9+Superficie!H9-Superficie!H11)/4/Dati!$B$12^2</f>
        <v>-1.2203266742795273E-3</v>
      </c>
      <c r="J10" s="25">
        <f ca="1">-(1-Dati!$B$3)*Dati!$B$5*(Superficie!K11-Superficie!K9+Superficie!I9-Superficie!I11)/4/Dati!$B$12^2</f>
        <v>-60482.054502257968</v>
      </c>
      <c r="K10" s="25">
        <f ca="1">-(1-Dati!$B$3)*Dati!$B$5*(Superficie!L11-Superficie!L9+Superficie!J9-Superficie!J11)/4/Dati!$B$12^2</f>
        <v>-46781.783446161127</v>
      </c>
      <c r="L10" s="25">
        <f ca="1">-(1-Dati!$B$3)*Dati!$B$5*(Superficie!M11-Superficie!M9+Superficie!K9-Superficie!K11)/4/Dati!$B$12^2</f>
        <v>-29165.777734574265</v>
      </c>
      <c r="M10" s="25">
        <f ca="1">-(1-Dati!$B$3)*Dati!$B$5*(Superficie!N11-Superficie!N9+Superficie!L9-Superficie!L11)/4/Dati!$B$12^2</f>
        <v>-17103.273746661329</v>
      </c>
      <c r="N10" s="25">
        <f ca="1">-(1-Dati!$B$3)*Dati!$B$5*(Superficie!O11-Superficie!O9+Superficie!M9-Superficie!M11)/4/Dati!$B$12^2</f>
        <v>-11693.834097369599</v>
      </c>
    </row>
    <row r="11" spans="1:14" x14ac:dyDescent="0.25">
      <c r="A11" s="23">
        <f>Carico!A11</f>
        <v>3500</v>
      </c>
      <c r="D11" s="25">
        <f ca="1">-(1-Dati!$B$3)*Dati!$B$5*(Superficie!E12-Superficie!E10+Superficie!C10-Superficie!C12)/4/Dati!$B$12^2</f>
        <v>17696.389730175099</v>
      </c>
      <c r="E11" s="25">
        <f ca="1">-(1-Dati!$B$3)*Dati!$B$5*(Superficie!F12-Superficie!F10+Superficie!D10-Superficie!D12)/4/Dati!$B$12^2</f>
        <v>24226.188205806862</v>
      </c>
      <c r="F11" s="25">
        <f ca="1">-(1-Dati!$B$3)*Dati!$B$5*(Superficie!G12-Superficie!G10+Superficie!E10-Superficie!E12)/4/Dati!$B$12^2</f>
        <v>36890.001178855768</v>
      </c>
      <c r="G11" s="25">
        <f ca="1">-(1-Dati!$B$3)*Dati!$B$5*(Superficie!H12-Superficie!H10+Superficie!F10-Superficie!F12)/4/Dati!$B$12^2</f>
        <v>49389.155009848291</v>
      </c>
      <c r="H11" s="25">
        <f ca="1">-(1-Dati!$B$3)*Dati!$B$5*(Superficie!I12-Superficie!I10+Superficie!G10-Superficie!G12)/4/Dati!$B$12^2</f>
        <v>46781.781280896314</v>
      </c>
      <c r="I11" s="25">
        <f ca="1">-(1-Dati!$B$3)*Dati!$B$5*(Superficie!J12-Superficie!J10+Superficie!H10-Superficie!H12)/4/Dati!$B$12^2</f>
        <v>-1.1229010807609382E-3</v>
      </c>
      <c r="J11" s="25">
        <f ca="1">-(1-Dati!$B$3)*Dati!$B$5*(Superficie!K12-Superficie!K10+Superficie!I10-Superficie!I12)/4/Dati!$B$12^2</f>
        <v>-46781.783476957229</v>
      </c>
      <c r="K11" s="25">
        <f ca="1">-(1-Dati!$B$3)*Dati!$B$5*(Superficie!L12-Superficie!L10+Superficie!J10-Superficie!J12)/4/Dati!$B$12^2</f>
        <v>-49389.157059320911</v>
      </c>
      <c r="L11" s="25">
        <f ca="1">-(1-Dati!$B$3)*Dati!$B$5*(Superficie!M12-Superficie!M10+Superficie!K10-Superficie!K12)/4/Dati!$B$12^2</f>
        <v>-36890.002988726665</v>
      </c>
      <c r="M11" s="25">
        <f ca="1">-(1-Dati!$B$3)*Dati!$B$5*(Superficie!N12-Superficie!N10+Superficie!L10-Superficie!L12)/4/Dati!$B$12^2</f>
        <v>-24226.18967758492</v>
      </c>
      <c r="N11" s="25">
        <f ca="1">-(1-Dati!$B$3)*Dati!$B$5*(Superficie!O12-Superficie!O10+Superficie!M10-Superficie!M12)/4/Dati!$B$12^2</f>
        <v>-17696.390745256787</v>
      </c>
    </row>
    <row r="12" spans="1:14" x14ac:dyDescent="0.25">
      <c r="A12" s="23">
        <f>Carico!A12</f>
        <v>4000</v>
      </c>
      <c r="D12" s="25">
        <f ca="1">-(1-Dati!$B$3)*Dati!$B$5*(Superficie!E13-Superficie!E11+Superficie!C11-Superficie!C13)/4/Dati!$B$12^2</f>
        <v>17230.178947322449</v>
      </c>
      <c r="E12" s="25">
        <f ca="1">-(1-Dati!$B$3)*Dati!$B$5*(Superficie!F13-Superficie!F11+Superficie!D11-Superficie!D13)/4/Dati!$B$12^2</f>
        <v>22471.300258254443</v>
      </c>
      <c r="F12" s="25">
        <f ca="1">-(1-Dati!$B$3)*Dati!$B$5*(Superficie!G13-Superficie!G11+Superficie!E11-Superficie!E13)/4/Dati!$B$12^2</f>
        <v>31331.662714119135</v>
      </c>
      <c r="G12" s="25">
        <f ca="1">-(1-Dati!$B$3)*Dati!$B$5*(Superficie!H13-Superficie!H11+Superficie!F11-Superficie!F13)/4/Dati!$B$12^2</f>
        <v>36890.00123174052</v>
      </c>
      <c r="H12" s="25">
        <f ca="1">-(1-Dati!$B$3)*Dati!$B$5*(Superficie!I13-Superficie!I11+Superficie!G11-Superficie!G13)/4/Dati!$B$12^2</f>
        <v>29165.775860542049</v>
      </c>
      <c r="I12" s="25">
        <f ca="1">-(1-Dati!$B$3)*Dati!$B$5*(Superficie!J13-Superficie!J11+Superficie!H11-Superficie!H13)/4/Dati!$B$12^2</f>
        <v>-1.0105331287806822E-3</v>
      </c>
      <c r="J12" s="25">
        <f ca="1">-(1-Dati!$B$3)*Dati!$B$5*(Superficie!K13-Superficie!K11+Superficie!I11-Superficie!I13)/4/Dati!$B$12^2</f>
        <v>-29165.777837846974</v>
      </c>
      <c r="K12" s="25">
        <f ca="1">-(1-Dati!$B$3)*Dati!$B$5*(Superficie!L13-Superficie!L11+Superficie!J11-Superficie!J13)/4/Dati!$B$12^2</f>
        <v>-36890.00308257607</v>
      </c>
      <c r="L12" s="25">
        <f ca="1">-(1-Dati!$B$3)*Dati!$B$5*(Superficie!M13-Superficie!M11+Superficie!K11-Superficie!K13)/4/Dati!$B$12^2</f>
        <v>-31331.664363335673</v>
      </c>
      <c r="M12" s="25">
        <f ca="1">-(1-Dati!$B$3)*Dati!$B$5*(Superficie!N13-Superficie!N11+Superficie!L11-Superficie!L13)/4/Dati!$B$12^2</f>
        <v>-22471.301617971858</v>
      </c>
      <c r="N12" s="25">
        <f ca="1">-(1-Dati!$B$3)*Dati!$B$5*(Superficie!O13-Superficie!O11+Superficie!M11-Superficie!M13)/4/Dati!$B$12^2</f>
        <v>-17230.179865361868</v>
      </c>
    </row>
    <row r="13" spans="1:14" x14ac:dyDescent="0.25">
      <c r="A13" s="23">
        <f>Carico!A13</f>
        <v>4500</v>
      </c>
      <c r="D13" s="25">
        <f ca="1">-(1-Dati!$B$3)*Dati!$B$5*(Superficie!E14-Superficie!E12+Superficie!C12-Superficie!C14)/4/Dati!$B$12^2</f>
        <v>12204.048093743442</v>
      </c>
      <c r="E13" s="25">
        <f ca="1">-(1-Dati!$B$3)*Dati!$B$5*(Superficie!F14-Superficie!F12+Superficie!D12-Superficie!D14)/4/Dati!$B$12^2</f>
        <v>16631.336223337188</v>
      </c>
      <c r="F13" s="25">
        <f ca="1">-(1-Dati!$B$3)*Dati!$B$5*(Superficie!G14-Superficie!G12+Superficie!E12-Superficie!E14)/4/Dati!$B$12^2</f>
        <v>22471.300435135239</v>
      </c>
      <c r="G13" s="25">
        <f ca="1">-(1-Dati!$B$3)*Dati!$B$5*(Superficie!H14-Superficie!H12+Superficie!F12-Superficie!F14)/4/Dati!$B$12^2</f>
        <v>24226.188340101718</v>
      </c>
      <c r="H13" s="25">
        <f ca="1">-(1-Dati!$B$3)*Dati!$B$5*(Superficie!I14-Superficie!I12+Superficie!G12-Superficie!G14)/4/Dati!$B$12^2</f>
        <v>17103.272205363559</v>
      </c>
      <c r="I13" s="25">
        <f ca="1">-(1-Dati!$B$3)*Dati!$B$5*(Superficie!J14-Superficie!J12+Superficie!H12-Superficie!H14)/4/Dati!$B$12^2</f>
        <v>-9.1559598914948807E-4</v>
      </c>
      <c r="J13" s="25">
        <f ca="1">-(1-Dati!$B$3)*Dati!$B$5*(Superficie!K14-Superficie!K12+Superficie!I12-Superficie!I14)/4/Dati!$B$12^2</f>
        <v>-17103.273983128915</v>
      </c>
      <c r="K13" s="25">
        <f ca="1">-(1-Dati!$B$3)*Dati!$B$5*(Superficie!L14-Superficie!L12+Superficie!J12-Superficie!J14)/4/Dati!$B$12^2</f>
        <v>-24226.189970197815</v>
      </c>
      <c r="L13" s="25">
        <f ca="1">-(1-Dati!$B$3)*Dati!$B$5*(Superficie!M14-Superficie!M12+Superficie!K12-Superficie!K14)/4/Dati!$B$12^2</f>
        <v>-22471.301855600872</v>
      </c>
      <c r="M13" s="25">
        <f ca="1">-(1-Dati!$B$3)*Dati!$B$5*(Superficie!N14-Superficie!N12+Superficie!L12-Superficie!L14)/4/Dati!$B$12^2</f>
        <v>-16631.337396499424</v>
      </c>
      <c r="N13" s="25">
        <f ca="1">-(1-Dati!$B$3)*Dati!$B$5*(Superficie!O14-Superficie!O12+Superficie!M12-Superficie!M14)/4/Dati!$B$12^2</f>
        <v>-12204.048879593409</v>
      </c>
    </row>
    <row r="14" spans="1:14" x14ac:dyDescent="0.25">
      <c r="A14" s="23">
        <f>Carico!A14</f>
        <v>5000</v>
      </c>
      <c r="D14" s="25">
        <f ca="1">-(1-Dati!$B$3)*Dati!$B$5*(Superficie!E15-Superficie!E13+Superficie!C13-Superficie!C15)/4/Dati!$B$12^2</f>
        <v>-1.1529549068553832E-3</v>
      </c>
      <c r="E14" s="25">
        <f ca="1">-(1-Dati!$B$3)*Dati!$B$5*(Superficie!F15-Superficie!F13+Superficie!D13-Superficie!D15)/4/Dati!$B$12^2</f>
        <v>12204.048711141821</v>
      </c>
      <c r="F14" s="25">
        <f ca="1">-(1-Dati!$B$3)*Dati!$B$5*(Superficie!G15-Superficie!G13+Superficie!E13-Superficie!E15)/4/Dati!$B$12^2</f>
        <v>17230.179491248342</v>
      </c>
      <c r="G14" s="25">
        <f ca="1">-(1-Dati!$B$3)*Dati!$B$5*(Superficie!H15-Superficie!H13+Superficie!F13-Superficie!F15)/4/Dati!$B$12^2</f>
        <v>17696.389968075226</v>
      </c>
      <c r="H14" s="25">
        <f ca="1">-(1-Dati!$B$3)*Dati!$B$5*(Superficie!I15-Superficie!I13+Superficie!G13-Superficie!G15)/4/Dati!$B$12^2</f>
        <v>11693.832872303497</v>
      </c>
      <c r="I14" s="25">
        <f ca="1">-(1-Dati!$B$3)*Dati!$B$5*(Superficie!J15-Superficie!J13+Superficie!H13-Superficie!H15)/4/Dati!$B$12^2</f>
        <v>-8.9098224107273276E-4</v>
      </c>
      <c r="J14" s="25">
        <f ca="1">-(1-Dati!$B$3)*Dati!$B$5*(Superficie!K15-Superficie!K13+Superficie!I13-Superficie!I15)/4/Dati!$B$12^2</f>
        <v>-11693.834562762084</v>
      </c>
      <c r="K14" s="25">
        <f ca="1">-(1-Dati!$B$3)*Dati!$B$5*(Superficie!L15-Superficie!L13+Superficie!J13-Superficie!J15)/4/Dati!$B$12^2</f>
        <v>-17696.391405736089</v>
      </c>
      <c r="L14" s="25">
        <f ca="1">-(1-Dati!$B$3)*Dati!$B$5*(Superficie!M15-Superficie!M13+Superficie!K13-Superficie!K15)/4/Dati!$B$12^2</f>
        <v>-17230.180578536758</v>
      </c>
      <c r="M14" s="25">
        <f ca="1">-(1-Dati!$B$3)*Dati!$B$5*(Superficie!N15-Superficie!N13+Superficie!L13-Superficie!L15)/4/Dati!$B$12^2</f>
        <v>-12204.049442542182</v>
      </c>
      <c r="N14" s="25">
        <f ca="1">-(1-Dati!$B$3)*Dati!$B$5*(Superficie!O15-Superficie!O13+Superficie!M13-Superficie!M15)/4/Dati!$B$12^2</f>
        <v>9.8686491077791694E-12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workbookViewId="0">
      <selection activeCell="C3" sqref="C3"/>
    </sheetView>
  </sheetViews>
  <sheetFormatPr defaultRowHeight="15" x14ac:dyDescent="0.25"/>
  <sheetData>
    <row r="1" spans="1:7 16384:16384" ht="18" x14ac:dyDescent="0.35">
      <c r="A1" s="1" t="s">
        <v>12</v>
      </c>
      <c r="B1" s="1" t="s">
        <v>13</v>
      </c>
      <c r="C1" s="1" t="s">
        <v>14</v>
      </c>
      <c r="E1" s="1" t="s">
        <v>12</v>
      </c>
      <c r="F1" s="1" t="s">
        <v>16</v>
      </c>
    </row>
    <row r="2" spans="1:7 16384:16384" x14ac:dyDescent="0.25">
      <c r="A2" s="1" t="s">
        <v>15</v>
      </c>
      <c r="B2" s="1" t="s">
        <v>15</v>
      </c>
      <c r="C2" s="1" t="s">
        <v>15</v>
      </c>
      <c r="E2" s="1" t="s">
        <v>15</v>
      </c>
      <c r="F2" s="1" t="s">
        <v>15</v>
      </c>
      <c r="G2" s="27"/>
      <c r="XFD2" s="23" t="s">
        <v>15</v>
      </c>
    </row>
    <row r="3" spans="1:7 16384:16384" x14ac:dyDescent="0.25">
      <c r="A3" s="1">
        <f>Carico!A4</f>
        <v>0</v>
      </c>
      <c r="B3" s="24">
        <f ca="1">Superficie!I4</f>
        <v>4.2328409181860982</v>
      </c>
      <c r="C3" s="24">
        <v>4.0616880000000002</v>
      </c>
      <c r="E3">
        <f>A3</f>
        <v>0</v>
      </c>
      <c r="F3" s="27">
        <v>4.0171289999999997</v>
      </c>
      <c r="G3" s="27"/>
    </row>
    <row r="4" spans="1:7 16384:16384" x14ac:dyDescent="0.25">
      <c r="A4" s="1">
        <f>Carico!A5</f>
        <v>500</v>
      </c>
      <c r="B4" s="24">
        <f ca="1">Superficie!I5</f>
        <v>9.0444009618723911</v>
      </c>
      <c r="C4" s="24">
        <v>8.924633</v>
      </c>
      <c r="E4" s="23">
        <f>E3+$A$4/2</f>
        <v>250</v>
      </c>
      <c r="F4" s="27">
        <v>6.4123130000000002</v>
      </c>
      <c r="G4" s="27"/>
    </row>
    <row r="5" spans="1:7 16384:16384" x14ac:dyDescent="0.25">
      <c r="A5" s="1">
        <f>Carico!A6</f>
        <v>1000</v>
      </c>
      <c r="B5" s="24">
        <f ca="1">Superficie!I6</f>
        <v>14.471992346357938</v>
      </c>
      <c r="C5" s="24">
        <v>14.329466</v>
      </c>
      <c r="E5" s="26">
        <f t="shared" ref="E5:E23" si="0">E4+$A$4/2</f>
        <v>500</v>
      </c>
      <c r="F5" s="27">
        <v>8.91296</v>
      </c>
      <c r="G5" s="27"/>
    </row>
    <row r="6" spans="1:7 16384:16384" x14ac:dyDescent="0.25">
      <c r="A6" s="1">
        <f>Carico!A7</f>
        <v>1500</v>
      </c>
      <c r="B6" s="24">
        <f ca="1">Superficie!I7</f>
        <v>20.573470986558828</v>
      </c>
      <c r="C6" s="24">
        <v>20.291615</v>
      </c>
      <c r="E6" s="26">
        <f t="shared" si="0"/>
        <v>750</v>
      </c>
      <c r="F6" s="27">
        <v>11.553103999999999</v>
      </c>
      <c r="G6" s="27"/>
    </row>
    <row r="7" spans="1:7 16384:16384" x14ac:dyDescent="0.25">
      <c r="A7" s="1">
        <f>Carico!A8</f>
        <v>2000</v>
      </c>
      <c r="B7" s="24">
        <f ca="1">Superficie!I8</f>
        <v>26.853442892996966</v>
      </c>
      <c r="C7" s="24">
        <v>26.298971999999999</v>
      </c>
      <c r="E7" s="26">
        <f t="shared" si="0"/>
        <v>1000</v>
      </c>
      <c r="F7" s="27">
        <v>14.346185999999999</v>
      </c>
      <c r="G7" s="27"/>
    </row>
    <row r="8" spans="1:7 16384:16384" x14ac:dyDescent="0.25">
      <c r="A8" s="1">
        <f>Carico!A9</f>
        <v>2500</v>
      </c>
      <c r="B8" s="24">
        <f ca="1">Superficie!I9</f>
        <v>31.419048660134909</v>
      </c>
      <c r="C8" s="24">
        <v>30.064785000000001</v>
      </c>
      <c r="E8" s="26">
        <f t="shared" si="0"/>
        <v>1250</v>
      </c>
      <c r="F8" s="27">
        <v>17.279837000000001</v>
      </c>
      <c r="G8" s="27"/>
    </row>
    <row r="9" spans="1:7 16384:16384" x14ac:dyDescent="0.25">
      <c r="A9" s="1">
        <f>Carico!A10</f>
        <v>3000</v>
      </c>
      <c r="B9" s="24">
        <f ca="1">Superficie!I10</f>
        <v>26.853447136147043</v>
      </c>
      <c r="C9" s="24">
        <v>26.298971999999999</v>
      </c>
      <c r="E9" s="26">
        <f t="shared" si="0"/>
        <v>1500</v>
      </c>
      <c r="F9" s="27">
        <v>20.306951000000002</v>
      </c>
      <c r="G9" s="27"/>
    </row>
    <row r="10" spans="1:7 16384:16384" x14ac:dyDescent="0.25">
      <c r="A10" s="1">
        <f>Carico!A11</f>
        <v>3500</v>
      </c>
      <c r="B10" s="24">
        <f ca="1">Superficie!I11</f>
        <v>20.573479475127783</v>
      </c>
      <c r="C10" s="24">
        <v>20.291615</v>
      </c>
      <c r="E10" s="26">
        <f t="shared" si="0"/>
        <v>1750</v>
      </c>
      <c r="F10" s="27">
        <v>23.331253</v>
      </c>
      <c r="G10" s="27"/>
    </row>
    <row r="11" spans="1:7 16384:16384" x14ac:dyDescent="0.25">
      <c r="A11" s="1">
        <f>Carico!A12</f>
        <v>4000</v>
      </c>
      <c r="B11" s="24">
        <f ca="1">Superficie!I12</f>
        <v>14.472005088306943</v>
      </c>
      <c r="C11" s="24">
        <v>14.329466</v>
      </c>
      <c r="E11" s="26">
        <f t="shared" si="0"/>
        <v>2000</v>
      </c>
      <c r="F11" s="27">
        <v>26.181369</v>
      </c>
      <c r="G11" s="27"/>
    </row>
    <row r="12" spans="1:7 16384:16384" x14ac:dyDescent="0.25">
      <c r="A12" s="1">
        <f>Carico!A13</f>
        <v>4500</v>
      </c>
      <c r="B12" s="24">
        <f ca="1">Superficie!I13</f>
        <v>9.0444179778174973</v>
      </c>
      <c r="C12" s="24">
        <v>8.924633</v>
      </c>
      <c r="E12" s="26">
        <f t="shared" si="0"/>
        <v>2250</v>
      </c>
      <c r="F12" s="27">
        <v>28.574964999999999</v>
      </c>
      <c r="G12" s="27"/>
    </row>
    <row r="13" spans="1:7 16384:16384" x14ac:dyDescent="0.25">
      <c r="A13" s="1">
        <f>Carico!A14</f>
        <v>5000</v>
      </c>
      <c r="B13" s="24">
        <f ca="1">Superficie!I14</f>
        <v>4.2328622522123469</v>
      </c>
      <c r="C13" s="24">
        <v>4.0616880000000002</v>
      </c>
      <c r="E13" s="26">
        <f t="shared" si="0"/>
        <v>2500</v>
      </c>
      <c r="F13" s="27">
        <v>29.828014</v>
      </c>
      <c r="G13" s="27"/>
    </row>
    <row r="14" spans="1:7 16384:16384" x14ac:dyDescent="0.25">
      <c r="E14" s="26">
        <f t="shared" si="0"/>
        <v>2750</v>
      </c>
      <c r="F14" s="27">
        <v>28.574964999999999</v>
      </c>
      <c r="G14" s="27"/>
    </row>
    <row r="15" spans="1:7 16384:16384" x14ac:dyDescent="0.25">
      <c r="E15" s="26">
        <f t="shared" si="0"/>
        <v>3000</v>
      </c>
      <c r="F15" s="27">
        <v>26.181369</v>
      </c>
      <c r="G15" s="27"/>
    </row>
    <row r="16" spans="1:7 16384:16384" x14ac:dyDescent="0.25">
      <c r="E16" s="26">
        <f t="shared" si="0"/>
        <v>3250</v>
      </c>
      <c r="F16" s="27">
        <v>23.331253</v>
      </c>
      <c r="G16" s="27"/>
    </row>
    <row r="17" spans="5:7" x14ac:dyDescent="0.25">
      <c r="E17" s="26">
        <f t="shared" si="0"/>
        <v>3500</v>
      </c>
      <c r="F17" s="27">
        <v>20.306951000000002</v>
      </c>
      <c r="G17" s="27"/>
    </row>
    <row r="18" spans="5:7" x14ac:dyDescent="0.25">
      <c r="E18" s="26">
        <f t="shared" si="0"/>
        <v>3750</v>
      </c>
      <c r="F18" s="27">
        <v>17.279837000000001</v>
      </c>
      <c r="G18" s="27"/>
    </row>
    <row r="19" spans="5:7" x14ac:dyDescent="0.25">
      <c r="E19" s="26">
        <f t="shared" si="0"/>
        <v>4000</v>
      </c>
      <c r="F19" s="27">
        <v>14.346185999999999</v>
      </c>
      <c r="G19" s="27"/>
    </row>
    <row r="20" spans="5:7" x14ac:dyDescent="0.25">
      <c r="E20" s="26">
        <f t="shared" si="0"/>
        <v>4250</v>
      </c>
      <c r="F20" s="27">
        <v>11.553103999999999</v>
      </c>
      <c r="G20" s="27"/>
    </row>
    <row r="21" spans="5:7" x14ac:dyDescent="0.25">
      <c r="E21" s="26">
        <f t="shared" si="0"/>
        <v>4500</v>
      </c>
      <c r="F21" s="27">
        <v>8.91296</v>
      </c>
      <c r="G21" s="27"/>
    </row>
    <row r="22" spans="5:7" x14ac:dyDescent="0.25">
      <c r="E22" s="26">
        <f t="shared" si="0"/>
        <v>4750</v>
      </c>
      <c r="F22" s="27">
        <v>6.4123130000000002</v>
      </c>
      <c r="G22" s="27"/>
    </row>
    <row r="23" spans="5:7" x14ac:dyDescent="0.25">
      <c r="E23" s="26">
        <f t="shared" si="0"/>
        <v>5000</v>
      </c>
      <c r="F23" s="27">
        <v>4.0171289999999997</v>
      </c>
      <c r="G23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</vt:lpstr>
      <vt:lpstr>Carico</vt:lpstr>
      <vt:lpstr>Superficie</vt:lpstr>
      <vt:lpstr>Mx</vt:lpstr>
      <vt:lpstr>My</vt:lpstr>
      <vt:lpstr>Mxy</vt:lpstr>
      <vt:lpstr>Confronto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Amministratore</cp:lastModifiedBy>
  <dcterms:created xsi:type="dcterms:W3CDTF">2012-10-24T21:57:08Z</dcterms:created>
  <dcterms:modified xsi:type="dcterms:W3CDTF">2014-10-23T14:18:55Z</dcterms:modified>
</cp:coreProperties>
</file>